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 iterate="1" iterateCount="1000" iterateDelta="0.01"/>
</workbook>
</file>

<file path=xl/sharedStrings.xml><?xml version="1.0" encoding="utf-8"?>
<sst xmlns="http://schemas.openxmlformats.org/spreadsheetml/2006/main" count="110" uniqueCount="109">
  <si>
    <t>松山区2025年一般公共预算收入决算表</t>
  </si>
  <si>
    <t>表一</t>
  </si>
  <si>
    <t>单位：万元</t>
  </si>
  <si>
    <t>项       目</t>
  </si>
  <si>
    <t>人大批准            预算数</t>
  </si>
  <si>
    <t>年度                 预算数</t>
  </si>
  <si>
    <t>本年       决算数</t>
  </si>
  <si>
    <t>完成  预算%</t>
  </si>
  <si>
    <t>上年决算数</t>
  </si>
  <si>
    <t>比上年    增减额</t>
  </si>
  <si>
    <t>比上年                 增减%</t>
  </si>
  <si>
    <t>一般公共预算收入总计</t>
  </si>
  <si>
    <t>(一)一般公共预算收入小计</t>
  </si>
  <si>
    <t>1.税收收入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</si>
  <si>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</si>
  <si>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</si>
  <si>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</si>
  <si>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</si>
  <si>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</si>
  <si>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</si>
  <si>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</si>
  <si>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</si>
  <si>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</si>
  <si>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</si>
  <si>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</si>
  <si>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</si>
  <si>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烟叶税</t>
  </si>
  <si>
    <t>环境保护税</t>
  </si>
  <si>
    <t>其他税收收入</t>
  </si>
  <si>
    <t>2.非税收入</t>
  </si>
  <si>
    <t xml:space="preserve"> 专项收入</t>
  </si>
  <si>
    <t xml:space="preserve"> 行政事业性收费收入</t>
  </si>
  <si>
    <t xml:space="preserve"> 罚没收入</t>
  </si>
  <si>
    <t xml:space="preserve"> 国有资本经营收入</t>
  </si>
  <si>
    <t xml:space="preserve"> 国有资源（资产）有偿使用收入</t>
  </si>
  <si>
    <t xml:space="preserve"> 捐赠收入</t>
  </si>
  <si>
    <t xml:space="preserve"> 政府住房基金收入</t>
  </si>
  <si>
    <t xml:space="preserve"> 其他收入</t>
  </si>
  <si>
    <t>(二)上级补助收入</t>
  </si>
  <si>
    <t>1.返还性收入</t>
  </si>
  <si>
    <t xml:space="preserve"> 所得税基数返还收入</t>
  </si>
  <si>
    <t xml:space="preserve"> 成品油价格和税费改革税收返还收入</t>
  </si>
  <si>
    <t xml:space="preserve"> 增值税税收返还收入</t>
  </si>
  <si>
    <t xml:space="preserve"> 消费税税收返还收入</t>
  </si>
  <si>
    <t xml:space="preserve"> 增值税“五五分享”税收返还收入</t>
  </si>
  <si>
    <t>2.一般性转移支付收入</t>
  </si>
  <si>
    <t xml:space="preserve"> 体制补助收入</t>
  </si>
  <si>
    <t xml:space="preserve"> 均衡性转移支付收入</t>
  </si>
  <si>
    <t xml:space="preserve"> 县级基本财力保障机制奖补资金收入</t>
  </si>
  <si>
    <t xml:space="preserve"> 结算补助收入</t>
  </si>
  <si>
    <t xml:space="preserve"> 资源枯竭型城市转移支付补助收入</t>
  </si>
  <si>
    <t xml:space="preserve"> 企业事业单位划转补助收入</t>
  </si>
  <si>
    <t xml:space="preserve"> 成品油价格和税费改革转移支付补助收入</t>
  </si>
  <si>
    <t xml:space="preserve"> 基层公检法司转移支付收入</t>
  </si>
  <si>
    <t xml:space="preserve"> 义务教育等转移支付收入</t>
  </si>
  <si>
    <t xml:space="preserve"> 基本养老保险和低保等转移支付收入</t>
  </si>
  <si>
    <t xml:space="preserve"> 新型农村合作医疗等转移支付收入</t>
  </si>
  <si>
    <t xml:space="preserve"> 农村综合改革转移支付收入</t>
  </si>
  <si>
    <t xml:space="preserve"> 产粮(油)大县奖励资金收入</t>
  </si>
  <si>
    <t xml:space="preserve"> 重点生态功能区转移支付收入</t>
  </si>
  <si>
    <t xml:space="preserve"> 固定数额补助收入</t>
  </si>
  <si>
    <t xml:space="preserve"> 革命老区转移支付收入</t>
  </si>
  <si>
    <t xml:space="preserve"> 民族地区转移支付收入</t>
  </si>
  <si>
    <t xml:space="preserve"> 贫困地区转移支付收入</t>
  </si>
  <si>
    <t xml:space="preserve">  巩固脱贫攻坚成果衔接乡村振兴转移支付收入</t>
  </si>
  <si>
    <t xml:space="preserve">  一般公共服务共同财政事权转移支付收入</t>
  </si>
  <si>
    <t xml:space="preserve">  公共安全共同财政事权转移支付收入  </t>
  </si>
  <si>
    <t xml:space="preserve">  教育共同财政事权转移支付收入  </t>
  </si>
  <si>
    <t xml:space="preserve">  科学技术共同财政事权转移支付收入  </t>
  </si>
  <si>
    <t xml:space="preserve">  文化旅游体育与传媒共同财政事权转移支付收入  </t>
  </si>
  <si>
    <t xml:space="preserve">  社会保障和就业共同财政事权转移支付收入  </t>
  </si>
  <si>
    <t xml:space="preserve">  医疗卫生共同财政事权转移支付收入  </t>
  </si>
  <si>
    <t xml:space="preserve">  节能环保共同财政事权转移支付收入  </t>
  </si>
  <si>
    <t xml:space="preserve">  城乡社区共同财政事权转移支付收入  </t>
  </si>
  <si>
    <t xml:space="preserve">  农林水共同财政事权转移支付收入  </t>
  </si>
  <si>
    <t xml:space="preserve">  交通运输共同财政事权转移支付收入  </t>
  </si>
  <si>
    <t xml:space="preserve">  住房保障共同财政事权转移支付收入  </t>
  </si>
  <si>
    <t xml:space="preserve">  灾害防治及应急管理共同财政事权转移支付收入</t>
  </si>
  <si>
    <t xml:space="preserve">  其他共同财政事权转移支付收入  </t>
  </si>
  <si>
    <t xml:space="preserve">  增值税留抵退税转移支付收入</t>
  </si>
  <si>
    <t xml:space="preserve">  其他退税减税降费转移支付收入</t>
  </si>
  <si>
    <t xml:space="preserve">  补充县区财力转移支付收入</t>
  </si>
  <si>
    <t xml:space="preserve">  其他一般性转移支付收入</t>
  </si>
  <si>
    <t>3.专项转移支付收入</t>
  </si>
  <si>
    <t xml:space="preserve"> 一般公共服务</t>
  </si>
  <si>
    <t xml:space="preserve"> 国防</t>
  </si>
  <si>
    <t xml:space="preserve"> 公共安全</t>
  </si>
  <si>
    <t xml:space="preserve"> 教育</t>
  </si>
  <si>
    <t xml:space="preserve"> 科学技术</t>
  </si>
  <si>
    <t xml:space="preserve"> 文化旅游体育与传媒</t>
  </si>
  <si>
    <t xml:space="preserve"> 社会保障和就业</t>
  </si>
  <si>
    <t xml:space="preserve"> 卫生健康</t>
  </si>
  <si>
    <t xml:space="preserve"> 节能环保</t>
  </si>
  <si>
    <t xml:space="preserve"> 城乡社区</t>
  </si>
  <si>
    <t xml:space="preserve"> 农林水</t>
  </si>
  <si>
    <t xml:space="preserve"> 交通运输</t>
  </si>
  <si>
    <t xml:space="preserve"> 资源勘探信息等</t>
  </si>
  <si>
    <t xml:space="preserve"> 商业服务业等</t>
  </si>
  <si>
    <t xml:space="preserve"> 金融</t>
  </si>
  <si>
    <t xml:space="preserve"> 自然资源海洋气象等</t>
  </si>
  <si>
    <t xml:space="preserve"> 住房保障</t>
  </si>
  <si>
    <t xml:space="preserve"> 粮油物资储备</t>
  </si>
  <si>
    <t xml:space="preserve"> 灾害防治及应急管理</t>
  </si>
  <si>
    <t>(三)上年结余</t>
  </si>
  <si>
    <t>(四)下级上解收入</t>
  </si>
  <si>
    <t>(五)上年置换债券结余</t>
  </si>
  <si>
    <t xml:space="preserve">(六)调入资金     </t>
  </si>
  <si>
    <t>(七)债务转贷收入</t>
  </si>
  <si>
    <t>(八)动用预算稳定调节基金</t>
  </si>
</sst>
</file>

<file path=xl/styles.xml><?xml version="1.0" encoding="utf-8"?>
<styleSheet xmlns="http://schemas.openxmlformats.org/spreadsheetml/2006/main">
  <numFmts count="7">
    <numFmt numFmtId="43" formatCode="_ * #,##0.00_ ;_ * \-#,##0.00_ ;_ * &quot;-&quot;??_ ;_ @_ "/>
    <numFmt numFmtId="176" formatCode="#,##0.000_ "/>
    <numFmt numFmtId="44" formatCode="_ &quot;￥&quot;* #,##0.00_ ;_ &quot;￥&quot;* \-#,##0.00_ ;_ &quot;￥&quot;* &quot;-&quot;??_ ;_ @_ "/>
    <numFmt numFmtId="41" formatCode="_ * #,##0_ ;_ * \-#,##0_ ;_ * &quot;-&quot;_ ;_ @_ "/>
    <numFmt numFmtId="177" formatCode="#,##0_ "/>
    <numFmt numFmtId="42" formatCode="_ &quot;￥&quot;* #,##0_ ;_ &quot;￥&quot;* \-#,##0_ ;_ &quot;￥&quot;* &quot;-&quot;_ ;_ @_ "/>
    <numFmt numFmtId="178" formatCode="#,##0.0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8"/>
      <name val="方正小标宋简体"/>
      <charset val="134"/>
    </font>
    <font>
      <sz val="10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2" fillId="1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9" borderId="9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24" fillId="12" borderId="5" applyNumberFormat="0" applyAlignment="0" applyProtection="0">
      <alignment vertical="center"/>
    </xf>
    <xf numFmtId="0" fontId="16" fillId="21" borderId="7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vertical="center"/>
    </xf>
    <xf numFmtId="177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/>
    <xf numFmtId="0" fontId="2" fillId="0" borderId="0" xfId="0" applyFont="1" applyFill="1" applyAlignment="1"/>
    <xf numFmtId="176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right"/>
    </xf>
    <xf numFmtId="0" fontId="2" fillId="0" borderId="1" xfId="0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3" fontId="2" fillId="0" borderId="1" xfId="0" applyNumberFormat="1" applyFont="1" applyFill="1" applyBorder="1" applyAlignment="1" applyProtection="1">
      <alignment vertical="center" wrapText="1"/>
    </xf>
    <xf numFmtId="178" fontId="2" fillId="0" borderId="1" xfId="0" applyNumberFormat="1" applyFont="1" applyFill="1" applyBorder="1" applyAlignment="1" applyProtection="1">
      <alignment vertical="center"/>
    </xf>
    <xf numFmtId="3" fontId="2" fillId="0" borderId="1" xfId="0" applyNumberFormat="1" applyFont="1" applyFill="1" applyBorder="1" applyAlignment="1" applyProtection="1">
      <alignment vertical="center"/>
    </xf>
    <xf numFmtId="0" fontId="2" fillId="0" borderId="1" xfId="0" applyFont="1" applyFill="1" applyBorder="1" applyAlignment="1">
      <alignment vertical="center" wrapText="1"/>
    </xf>
    <xf numFmtId="0" fontId="4" fillId="0" borderId="2" xfId="0" applyNumberFormat="1" applyFont="1" applyFill="1" applyBorder="1" applyAlignment="1" applyProtection="1">
      <alignment vertical="center" wrapText="1"/>
    </xf>
    <xf numFmtId="3" fontId="2" fillId="2" borderId="1" xfId="0" applyNumberFormat="1" applyFont="1" applyFill="1" applyBorder="1" applyAlignment="1" applyProtection="1">
      <alignment vertical="center" wrapText="1"/>
    </xf>
    <xf numFmtId="177" fontId="2" fillId="2" borderId="1" xfId="0" applyNumberFormat="1" applyFont="1" applyFill="1" applyBorder="1" applyAlignment="1" applyProtection="1">
      <alignment vertical="center" wrapText="1"/>
    </xf>
    <xf numFmtId="0" fontId="4" fillId="0" borderId="1" xfId="0" applyNumberFormat="1" applyFont="1" applyFill="1" applyBorder="1" applyAlignment="1" applyProtection="1">
      <alignment vertical="center" wrapText="1"/>
    </xf>
    <xf numFmtId="177" fontId="2" fillId="0" borderId="1" xfId="0" applyNumberFormat="1" applyFont="1" applyFill="1" applyBorder="1" applyAlignment="1" applyProtection="1">
      <alignment vertical="center" wrapText="1"/>
    </xf>
    <xf numFmtId="0" fontId="4" fillId="0" borderId="1" xfId="0" applyNumberFormat="1" applyFont="1" applyFill="1" applyBorder="1" applyAlignment="1" applyProtection="1">
      <alignment vertical="center" wrapText="1" shrinkToFit="1"/>
    </xf>
    <xf numFmtId="0" fontId="2" fillId="0" borderId="1" xfId="0" applyFont="1" applyFill="1" applyBorder="1" applyAlignment="1" applyProtection="1">
      <alignment vertical="center" wrapText="1"/>
      <protection locked="0"/>
    </xf>
    <xf numFmtId="177" fontId="5" fillId="0" borderId="1" xfId="0" applyNumberFormat="1" applyFont="1" applyFill="1" applyBorder="1" applyAlignment="1" applyProtection="1">
      <alignment vertical="center" wrapText="1"/>
      <protection locked="0"/>
    </xf>
    <xf numFmtId="3" fontId="2" fillId="0" borderId="1" xfId="0" applyNumberFormat="1" applyFont="1" applyFill="1" applyBorder="1" applyAlignment="1" applyProtection="1">
      <alignment vertical="center" wrapText="1"/>
      <protection locked="0"/>
    </xf>
    <xf numFmtId="3" fontId="2" fillId="2" borderId="1" xfId="0" applyNumberFormat="1" applyFont="1" applyFill="1" applyBorder="1" applyAlignment="1" applyProtection="1">
      <alignment horizontal="right" vertical="center" wrapText="1"/>
    </xf>
    <xf numFmtId="3" fontId="2" fillId="0" borderId="1" xfId="0" applyNumberFormat="1" applyFont="1" applyFill="1" applyBorder="1" applyAlignment="1" applyProtection="1">
      <alignment horizontal="right" vertical="center" wrapText="1"/>
    </xf>
    <xf numFmtId="177" fontId="2" fillId="3" borderId="1" xfId="0" applyNumberFormat="1" applyFont="1" applyFill="1" applyBorder="1" applyAlignment="1" applyProtection="1">
      <alignment vertical="center" wrapText="1"/>
    </xf>
    <xf numFmtId="3" fontId="2" fillId="3" borderId="1" xfId="0" applyNumberFormat="1" applyFont="1" applyFill="1" applyBorder="1" applyAlignment="1" applyProtection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5"/>
  <sheetViews>
    <sheetView tabSelected="1" workbookViewId="0">
      <selection activeCell="A1" sqref="A1:H1"/>
    </sheetView>
  </sheetViews>
  <sheetFormatPr defaultColWidth="9" defaultRowHeight="14.25" outlineLevelCol="7"/>
  <cols>
    <col min="1" max="1" width="40.625" style="1" customWidth="1"/>
    <col min="2" max="2" width="8.625" style="3" customWidth="1"/>
    <col min="3" max="3" width="8.5" style="3" customWidth="1"/>
    <col min="4" max="4" width="8.625" style="3" customWidth="1"/>
    <col min="5" max="5" width="7.5" style="4" customWidth="1"/>
    <col min="6" max="6" width="9" style="3"/>
    <col min="7" max="7" width="10.125" style="3" customWidth="1"/>
    <col min="8" max="8" width="8.375" style="4" customWidth="1"/>
    <col min="9" max="16384" width="9" style="1"/>
  </cols>
  <sheetData>
    <row r="1" s="1" customFormat="1" ht="28.5" customHeight="1" spans="1:8">
      <c r="A1" s="5" t="s">
        <v>0</v>
      </c>
      <c r="B1" s="5"/>
      <c r="C1" s="5"/>
      <c r="D1" s="6"/>
      <c r="E1" s="6"/>
      <c r="F1" s="6"/>
      <c r="G1" s="6"/>
      <c r="H1" s="6"/>
    </row>
    <row r="2" s="1" customFormat="1" ht="23.25" customHeight="1" spans="1:8">
      <c r="A2" s="7" t="s">
        <v>1</v>
      </c>
      <c r="B2" s="3"/>
      <c r="C2" s="3"/>
      <c r="D2" s="8"/>
      <c r="E2" s="8"/>
      <c r="F2" s="8"/>
      <c r="G2" s="3"/>
      <c r="H2" s="9" t="s">
        <v>2</v>
      </c>
    </row>
    <row r="3" s="1" customFormat="1" ht="28.5" customHeight="1" spans="1:8">
      <c r="A3" s="10" t="s">
        <v>3</v>
      </c>
      <c r="B3" s="11" t="s">
        <v>4</v>
      </c>
      <c r="C3" s="11" t="s">
        <v>5</v>
      </c>
      <c r="D3" s="11" t="s">
        <v>6</v>
      </c>
      <c r="E3" s="12" t="s">
        <v>7</v>
      </c>
      <c r="F3" s="11" t="s">
        <v>8</v>
      </c>
      <c r="G3" s="11" t="s">
        <v>9</v>
      </c>
      <c r="H3" s="12" t="s">
        <v>10</v>
      </c>
    </row>
    <row r="4" s="2" customFormat="1" ht="18" customHeight="1" spans="1:8">
      <c r="A4" s="13" t="s">
        <v>11</v>
      </c>
      <c r="B4" s="14">
        <f t="shared" ref="B4:F4" si="0">SUM(B5,B31,B97:B102)</f>
        <v>483674</v>
      </c>
      <c r="C4" s="14">
        <f t="shared" si="0"/>
        <v>870770.602</v>
      </c>
      <c r="D4" s="14">
        <f t="shared" si="0"/>
        <v>887124.636328</v>
      </c>
      <c r="E4" s="15">
        <f t="shared" ref="E4:E55" si="1">IF(ISERROR(D4*100/C4),0,D4*100/C4)</f>
        <v>101.878110525371</v>
      </c>
      <c r="F4" s="14">
        <f t="shared" si="0"/>
        <v>783419</v>
      </c>
      <c r="G4" s="16">
        <f t="shared" ref="G4:G53" si="2">D4-F4</f>
        <v>103705.636328</v>
      </c>
      <c r="H4" s="15">
        <f t="shared" ref="H4:H53" si="3">IF(F4=0,"",SUM(G4/F4)*100)</f>
        <v>13.2375697204178</v>
      </c>
    </row>
    <row r="5" s="2" customFormat="1" ht="18" customHeight="1" spans="1:8">
      <c r="A5" s="17" t="s">
        <v>12</v>
      </c>
      <c r="B5" s="14">
        <f t="shared" ref="B5:F5" si="4">SUM(B6,B22)</f>
        <v>91060</v>
      </c>
      <c r="C5" s="14">
        <f t="shared" si="4"/>
        <v>145696</v>
      </c>
      <c r="D5" s="14">
        <f t="shared" si="4"/>
        <v>145695.636328</v>
      </c>
      <c r="E5" s="15">
        <f t="shared" si="1"/>
        <v>99.9997503898528</v>
      </c>
      <c r="F5" s="14">
        <f t="shared" si="4"/>
        <v>147324</v>
      </c>
      <c r="G5" s="16">
        <f t="shared" si="2"/>
        <v>-1628.36367200001</v>
      </c>
      <c r="H5" s="15">
        <f t="shared" si="3"/>
        <v>-1.10529423040374</v>
      </c>
    </row>
    <row r="6" s="2" customFormat="1" ht="18" customHeight="1" spans="1:8">
      <c r="A6" s="18" t="s">
        <v>13</v>
      </c>
      <c r="B6" s="14">
        <f t="shared" ref="B6:F6" si="5">SUM(B7:B21)</f>
        <v>72160</v>
      </c>
      <c r="C6" s="14">
        <f t="shared" si="5"/>
        <v>72310</v>
      </c>
      <c r="D6" s="14">
        <f t="shared" si="5"/>
        <v>72309.636328</v>
      </c>
      <c r="E6" s="15">
        <f t="shared" si="1"/>
        <v>99.9994970654128</v>
      </c>
      <c r="F6" s="14">
        <f t="shared" si="5"/>
        <v>119935</v>
      </c>
      <c r="G6" s="16">
        <f t="shared" si="2"/>
        <v>-47625.363672</v>
      </c>
      <c r="H6" s="15">
        <f t="shared" si="3"/>
        <v>-39.7093122708133</v>
      </c>
    </row>
    <row r="7" s="2" customFormat="1" ht="18" customHeight="1" spans="1:8">
      <c r="A7" s="18" t="s">
        <v>14</v>
      </c>
      <c r="B7" s="19">
        <v>23567</v>
      </c>
      <c r="C7" s="20">
        <v>24022</v>
      </c>
      <c r="D7" s="14">
        <v>24020.592799</v>
      </c>
      <c r="E7" s="15">
        <f t="shared" si="1"/>
        <v>99.9941420323037</v>
      </c>
      <c r="F7" s="14">
        <v>38805</v>
      </c>
      <c r="G7" s="16">
        <f t="shared" si="2"/>
        <v>-14784.407201</v>
      </c>
      <c r="H7" s="15">
        <f t="shared" si="3"/>
        <v>-38.099232575699</v>
      </c>
    </row>
    <row r="8" s="2" customFormat="1" ht="18" customHeight="1" spans="1:8">
      <c r="A8" s="18" t="s">
        <v>15</v>
      </c>
      <c r="B8" s="19">
        <v>9539</v>
      </c>
      <c r="C8" s="20">
        <v>6253</v>
      </c>
      <c r="D8" s="14">
        <v>6253.303257</v>
      </c>
      <c r="E8" s="15">
        <f t="shared" si="1"/>
        <v>100.004849784104</v>
      </c>
      <c r="F8" s="14">
        <v>14376</v>
      </c>
      <c r="G8" s="16">
        <f t="shared" si="2"/>
        <v>-8122.696743</v>
      </c>
      <c r="H8" s="15">
        <f t="shared" si="3"/>
        <v>-56.5017859140234</v>
      </c>
    </row>
    <row r="9" s="2" customFormat="1" ht="18" customHeight="1" spans="1:8">
      <c r="A9" s="18" t="s">
        <v>16</v>
      </c>
      <c r="B9" s="19">
        <v>3367</v>
      </c>
      <c r="C9" s="20">
        <v>3062</v>
      </c>
      <c r="D9" s="14">
        <v>3062.529266</v>
      </c>
      <c r="E9" s="15">
        <f t="shared" si="1"/>
        <v>100.017284977139</v>
      </c>
      <c r="F9" s="14">
        <v>5417</v>
      </c>
      <c r="G9" s="16">
        <f t="shared" si="2"/>
        <v>-2354.470734</v>
      </c>
      <c r="H9" s="15">
        <f t="shared" si="3"/>
        <v>-43.4644772752446</v>
      </c>
    </row>
    <row r="10" s="2" customFormat="1" ht="18" customHeight="1" spans="1:8">
      <c r="A10" s="18" t="s">
        <v>17</v>
      </c>
      <c r="B10" s="19">
        <v>1739</v>
      </c>
      <c r="C10" s="20">
        <v>1245</v>
      </c>
      <c r="D10" s="14">
        <v>1245.258876</v>
      </c>
      <c r="E10" s="15">
        <f t="shared" si="1"/>
        <v>100.020793253012</v>
      </c>
      <c r="F10" s="14">
        <v>3002</v>
      </c>
      <c r="G10" s="16">
        <f t="shared" si="2"/>
        <v>-1756.741124</v>
      </c>
      <c r="H10" s="15">
        <f t="shared" si="3"/>
        <v>-58.5190247834777</v>
      </c>
    </row>
    <row r="11" s="2" customFormat="1" ht="18" customHeight="1" spans="1:8">
      <c r="A11" s="18" t="s">
        <v>18</v>
      </c>
      <c r="B11" s="19">
        <v>3479</v>
      </c>
      <c r="C11" s="20">
        <v>3805</v>
      </c>
      <c r="D11" s="14">
        <v>3804.919709</v>
      </c>
      <c r="E11" s="15">
        <f t="shared" si="1"/>
        <v>99.9978898554533</v>
      </c>
      <c r="F11" s="14">
        <v>5924</v>
      </c>
      <c r="G11" s="16">
        <f t="shared" si="2"/>
        <v>-2119.080291</v>
      </c>
      <c r="H11" s="15">
        <f t="shared" si="3"/>
        <v>-35.771105519919</v>
      </c>
    </row>
    <row r="12" s="2" customFormat="1" ht="18" customHeight="1" spans="1:8">
      <c r="A12" s="18" t="s">
        <v>19</v>
      </c>
      <c r="B12" s="19">
        <v>2974</v>
      </c>
      <c r="C12" s="20">
        <v>3265</v>
      </c>
      <c r="D12" s="14">
        <v>3264.330244</v>
      </c>
      <c r="E12" s="15">
        <f t="shared" si="1"/>
        <v>99.9794867993874</v>
      </c>
      <c r="F12" s="14">
        <v>5131</v>
      </c>
      <c r="G12" s="16">
        <f t="shared" si="2"/>
        <v>-1866.669756</v>
      </c>
      <c r="H12" s="15">
        <f t="shared" si="3"/>
        <v>-36.3802330150068</v>
      </c>
    </row>
    <row r="13" s="2" customFormat="1" ht="18" customHeight="1" spans="1:8">
      <c r="A13" s="18" t="s">
        <v>20</v>
      </c>
      <c r="B13" s="19">
        <v>1178</v>
      </c>
      <c r="C13" s="20">
        <v>1689</v>
      </c>
      <c r="D13" s="14">
        <v>1688.776962</v>
      </c>
      <c r="E13" s="15">
        <f t="shared" si="1"/>
        <v>99.9867946714032</v>
      </c>
      <c r="F13" s="14">
        <v>1981</v>
      </c>
      <c r="G13" s="16">
        <f t="shared" si="2"/>
        <v>-292.223038</v>
      </c>
      <c r="H13" s="15">
        <f t="shared" si="3"/>
        <v>-14.7512891468955</v>
      </c>
    </row>
    <row r="14" s="2" customFormat="1" ht="18" customHeight="1" spans="1:8">
      <c r="A14" s="18" t="s">
        <v>21</v>
      </c>
      <c r="B14" s="19">
        <v>1515</v>
      </c>
      <c r="C14" s="20">
        <v>1689</v>
      </c>
      <c r="D14" s="14">
        <v>1689.44201</v>
      </c>
      <c r="E14" s="15">
        <f t="shared" si="1"/>
        <v>100.026169923031</v>
      </c>
      <c r="F14" s="14">
        <v>2515</v>
      </c>
      <c r="G14" s="16">
        <f t="shared" si="2"/>
        <v>-825.55799</v>
      </c>
      <c r="H14" s="15">
        <f t="shared" si="3"/>
        <v>-32.8253673956262</v>
      </c>
    </row>
    <row r="15" s="2" customFormat="1" ht="18" customHeight="1" spans="1:8">
      <c r="A15" s="18" t="s">
        <v>22</v>
      </c>
      <c r="B15" s="19">
        <v>3928</v>
      </c>
      <c r="C15" s="20">
        <v>7590</v>
      </c>
      <c r="D15" s="14">
        <v>7589.692738</v>
      </c>
      <c r="E15" s="15">
        <f t="shared" si="1"/>
        <v>99.9959517523057</v>
      </c>
      <c r="F15" s="14">
        <v>6614</v>
      </c>
      <c r="G15" s="16">
        <f t="shared" si="2"/>
        <v>975.692738</v>
      </c>
      <c r="H15" s="15">
        <f t="shared" si="3"/>
        <v>14.7519313274871</v>
      </c>
    </row>
    <row r="16" s="2" customFormat="1" ht="18" customHeight="1" spans="1:8">
      <c r="A16" s="18" t="s">
        <v>23</v>
      </c>
      <c r="B16" s="19">
        <v>6341</v>
      </c>
      <c r="C16" s="20">
        <v>6868</v>
      </c>
      <c r="D16" s="14">
        <v>6868.292801</v>
      </c>
      <c r="E16" s="15">
        <f t="shared" si="1"/>
        <v>100.004263264415</v>
      </c>
      <c r="F16" s="14">
        <v>10115</v>
      </c>
      <c r="G16" s="16">
        <f t="shared" si="2"/>
        <v>-3246.707199</v>
      </c>
      <c r="H16" s="15">
        <f t="shared" si="3"/>
        <v>-32.0979456154226</v>
      </c>
    </row>
    <row r="17" s="2" customFormat="1" ht="18" customHeight="1" spans="1:8">
      <c r="A17" s="18" t="s">
        <v>24</v>
      </c>
      <c r="B17" s="19">
        <v>505</v>
      </c>
      <c r="C17" s="20">
        <v>399</v>
      </c>
      <c r="D17" s="14">
        <v>398.969352</v>
      </c>
      <c r="E17" s="15">
        <f t="shared" si="1"/>
        <v>99.9923187969925</v>
      </c>
      <c r="F17" s="14">
        <v>690</v>
      </c>
      <c r="G17" s="16">
        <f t="shared" si="2"/>
        <v>-291.030648</v>
      </c>
      <c r="H17" s="15">
        <f t="shared" si="3"/>
        <v>-42.1783547826087</v>
      </c>
    </row>
    <row r="18" s="2" customFormat="1" ht="18" customHeight="1" spans="1:8">
      <c r="A18" s="18" t="s">
        <v>25</v>
      </c>
      <c r="B18" s="19">
        <v>13467</v>
      </c>
      <c r="C18" s="20">
        <v>11923</v>
      </c>
      <c r="D18" s="14">
        <v>11923.359586</v>
      </c>
      <c r="E18" s="15">
        <f t="shared" si="1"/>
        <v>100.003015902038</v>
      </c>
      <c r="F18" s="14">
        <v>24403</v>
      </c>
      <c r="G18" s="16">
        <f t="shared" si="2"/>
        <v>-12479.640414</v>
      </c>
      <c r="H18" s="15">
        <f t="shared" si="3"/>
        <v>-51.139779592673</v>
      </c>
    </row>
    <row r="19" s="2" customFormat="1" ht="18" customHeight="1" spans="1:8">
      <c r="A19" s="18" t="s">
        <v>26</v>
      </c>
      <c r="B19" s="19">
        <v>449</v>
      </c>
      <c r="C19" s="20">
        <v>378</v>
      </c>
      <c r="D19" s="14">
        <v>377.821155</v>
      </c>
      <c r="E19" s="15">
        <f t="shared" si="1"/>
        <v>99.9526865079365</v>
      </c>
      <c r="F19" s="14">
        <v>819</v>
      </c>
      <c r="G19" s="16">
        <f t="shared" si="2"/>
        <v>-441.178845</v>
      </c>
      <c r="H19" s="15">
        <f t="shared" si="3"/>
        <v>-53.8679908424908</v>
      </c>
    </row>
    <row r="20" s="2" customFormat="1" ht="18" customHeight="1" spans="1:8">
      <c r="A20" s="18" t="s">
        <v>27</v>
      </c>
      <c r="B20" s="19">
        <v>112</v>
      </c>
      <c r="C20" s="20">
        <v>122</v>
      </c>
      <c r="D20" s="14">
        <v>122.347573</v>
      </c>
      <c r="E20" s="15">
        <f t="shared" si="1"/>
        <v>100.284895901639</v>
      </c>
      <c r="F20" s="14">
        <v>142</v>
      </c>
      <c r="G20" s="16">
        <f t="shared" si="2"/>
        <v>-19.652427</v>
      </c>
      <c r="H20" s="15">
        <f t="shared" si="3"/>
        <v>-13.8397373239437</v>
      </c>
    </row>
    <row r="21" s="2" customFormat="1" ht="18" customHeight="1" spans="1:8">
      <c r="A21" s="18" t="s">
        <v>28</v>
      </c>
      <c r="B21" s="14"/>
      <c r="C21" s="20"/>
      <c r="D21" s="14">
        <v>0</v>
      </c>
      <c r="E21" s="15">
        <f t="shared" si="1"/>
        <v>0</v>
      </c>
      <c r="F21" s="14">
        <v>1</v>
      </c>
      <c r="G21" s="16">
        <f t="shared" si="2"/>
        <v>-1</v>
      </c>
      <c r="H21" s="15">
        <f t="shared" si="3"/>
        <v>-100</v>
      </c>
    </row>
    <row r="22" s="2" customFormat="1" ht="18" customHeight="1" spans="1:8">
      <c r="A22" s="18" t="s">
        <v>29</v>
      </c>
      <c r="B22" s="14">
        <f t="shared" ref="B22:F22" si="6">SUM(B23:B30)</f>
        <v>18900</v>
      </c>
      <c r="C22" s="14">
        <f t="shared" si="6"/>
        <v>73386</v>
      </c>
      <c r="D22" s="14">
        <f t="shared" si="6"/>
        <v>73386</v>
      </c>
      <c r="E22" s="15">
        <f t="shared" si="1"/>
        <v>100</v>
      </c>
      <c r="F22" s="14">
        <f t="shared" si="6"/>
        <v>27389</v>
      </c>
      <c r="G22" s="16">
        <f t="shared" si="2"/>
        <v>45997</v>
      </c>
      <c r="H22" s="15">
        <f t="shared" si="3"/>
        <v>167.93968381467</v>
      </c>
    </row>
    <row r="23" s="2" customFormat="1" ht="18" customHeight="1" spans="1:8">
      <c r="A23" s="18" t="s">
        <v>30</v>
      </c>
      <c r="B23" s="19">
        <v>2900</v>
      </c>
      <c r="C23" s="20">
        <v>3608</v>
      </c>
      <c r="D23" s="14">
        <v>3608</v>
      </c>
      <c r="E23" s="15">
        <f t="shared" si="1"/>
        <v>100</v>
      </c>
      <c r="F23" s="14">
        <v>4839</v>
      </c>
      <c r="G23" s="16">
        <f t="shared" si="2"/>
        <v>-1231</v>
      </c>
      <c r="H23" s="15">
        <f t="shared" si="3"/>
        <v>-25.4391403182476</v>
      </c>
    </row>
    <row r="24" s="2" customFormat="1" ht="18" customHeight="1" spans="1:8">
      <c r="A24" s="18" t="s">
        <v>31</v>
      </c>
      <c r="B24" s="19">
        <v>3000</v>
      </c>
      <c r="C24" s="20">
        <v>4632</v>
      </c>
      <c r="D24" s="14">
        <v>4632</v>
      </c>
      <c r="E24" s="15">
        <f t="shared" si="1"/>
        <v>100</v>
      </c>
      <c r="F24" s="14">
        <v>4965</v>
      </c>
      <c r="G24" s="16">
        <f t="shared" si="2"/>
        <v>-333</v>
      </c>
      <c r="H24" s="15">
        <f t="shared" si="3"/>
        <v>-6.70694864048338</v>
      </c>
    </row>
    <row r="25" s="2" customFormat="1" ht="18" customHeight="1" spans="1:8">
      <c r="A25" s="18" t="s">
        <v>32</v>
      </c>
      <c r="B25" s="19">
        <v>7400</v>
      </c>
      <c r="C25" s="20">
        <v>5999</v>
      </c>
      <c r="D25" s="14">
        <v>5999</v>
      </c>
      <c r="E25" s="15">
        <f t="shared" si="1"/>
        <v>100</v>
      </c>
      <c r="F25" s="14">
        <v>11815</v>
      </c>
      <c r="G25" s="16">
        <f t="shared" si="2"/>
        <v>-5816</v>
      </c>
      <c r="H25" s="15">
        <f t="shared" si="3"/>
        <v>-49.2255607278883</v>
      </c>
    </row>
    <row r="26" s="2" customFormat="1" ht="18" customHeight="1" spans="1:8">
      <c r="A26" s="18" t="s">
        <v>33</v>
      </c>
      <c r="B26" s="19"/>
      <c r="C26" s="20"/>
      <c r="D26" s="14"/>
      <c r="E26" s="15">
        <f t="shared" si="1"/>
        <v>0</v>
      </c>
      <c r="F26" s="14"/>
      <c r="G26" s="16">
        <f t="shared" si="2"/>
        <v>0</v>
      </c>
      <c r="H26" s="15" t="str">
        <f t="shared" si="3"/>
        <v/>
      </c>
    </row>
    <row r="27" s="2" customFormat="1" ht="18" customHeight="1" spans="1:8">
      <c r="A27" s="18" t="s">
        <v>34</v>
      </c>
      <c r="B27" s="19">
        <v>4000</v>
      </c>
      <c r="C27" s="20">
        <v>58105</v>
      </c>
      <c r="D27" s="14">
        <v>58105</v>
      </c>
      <c r="E27" s="15">
        <f t="shared" si="1"/>
        <v>100</v>
      </c>
      <c r="F27" s="14">
        <v>4155</v>
      </c>
      <c r="G27" s="16">
        <f t="shared" si="2"/>
        <v>53950</v>
      </c>
      <c r="H27" s="15">
        <f t="shared" si="3"/>
        <v>1298.43561973526</v>
      </c>
    </row>
    <row r="28" s="2" customFormat="1" ht="18" customHeight="1" spans="1:8">
      <c r="A28" s="18" t="s">
        <v>35</v>
      </c>
      <c r="B28" s="19"/>
      <c r="C28" s="20"/>
      <c r="D28" s="14"/>
      <c r="E28" s="15">
        <f t="shared" si="1"/>
        <v>0</v>
      </c>
      <c r="F28" s="14"/>
      <c r="G28" s="16">
        <f t="shared" si="2"/>
        <v>0</v>
      </c>
      <c r="H28" s="15" t="str">
        <f t="shared" si="3"/>
        <v/>
      </c>
    </row>
    <row r="29" s="2" customFormat="1" ht="18" customHeight="1" spans="1:8">
      <c r="A29" s="18" t="s">
        <v>36</v>
      </c>
      <c r="B29" s="19">
        <v>1400</v>
      </c>
      <c r="C29" s="20">
        <v>702</v>
      </c>
      <c r="D29" s="14">
        <v>702</v>
      </c>
      <c r="E29" s="15">
        <f t="shared" si="1"/>
        <v>100</v>
      </c>
      <c r="F29" s="14">
        <v>1402</v>
      </c>
      <c r="G29" s="16">
        <f t="shared" si="2"/>
        <v>-700</v>
      </c>
      <c r="H29" s="15">
        <f t="shared" si="3"/>
        <v>-49.9286733238231</v>
      </c>
    </row>
    <row r="30" s="2" customFormat="1" ht="18" customHeight="1" spans="1:8">
      <c r="A30" s="18" t="s">
        <v>37</v>
      </c>
      <c r="B30" s="19">
        <v>200</v>
      </c>
      <c r="C30" s="20">
        <v>340</v>
      </c>
      <c r="D30" s="14">
        <v>340</v>
      </c>
      <c r="E30" s="15">
        <f t="shared" si="1"/>
        <v>100</v>
      </c>
      <c r="F30" s="14">
        <v>213</v>
      </c>
      <c r="G30" s="16">
        <f t="shared" si="2"/>
        <v>127</v>
      </c>
      <c r="H30" s="15">
        <f t="shared" si="3"/>
        <v>59.6244131455399</v>
      </c>
    </row>
    <row r="31" s="2" customFormat="1" ht="18" customHeight="1" spans="1:8">
      <c r="A31" s="18" t="s">
        <v>38</v>
      </c>
      <c r="B31" s="14">
        <f t="shared" ref="B31:F31" si="7">SUM(B76,B38,B32)</f>
        <v>309525</v>
      </c>
      <c r="C31" s="14">
        <f t="shared" si="7"/>
        <v>438916.602</v>
      </c>
      <c r="D31" s="14">
        <f t="shared" si="7"/>
        <v>439158</v>
      </c>
      <c r="E31" s="15">
        <f t="shared" si="1"/>
        <v>100.054998603129</v>
      </c>
      <c r="F31" s="14">
        <f t="shared" si="7"/>
        <v>419990</v>
      </c>
      <c r="G31" s="16">
        <f t="shared" si="2"/>
        <v>19168</v>
      </c>
      <c r="H31" s="15">
        <f t="shared" si="3"/>
        <v>4.5639181885283</v>
      </c>
    </row>
    <row r="32" s="2" customFormat="1" ht="18" customHeight="1" spans="1:8">
      <c r="A32" s="21" t="s">
        <v>39</v>
      </c>
      <c r="B32" s="14">
        <f t="shared" ref="B32:F32" si="8">SUM(B33:B37)</f>
        <v>24197</v>
      </c>
      <c r="C32" s="14">
        <f t="shared" si="8"/>
        <v>24197</v>
      </c>
      <c r="D32" s="14">
        <f t="shared" si="8"/>
        <v>24197</v>
      </c>
      <c r="E32" s="15">
        <f t="shared" si="1"/>
        <v>100</v>
      </c>
      <c r="F32" s="14">
        <f t="shared" si="8"/>
        <v>24197</v>
      </c>
      <c r="G32" s="16">
        <f t="shared" si="2"/>
        <v>0</v>
      </c>
      <c r="H32" s="15">
        <f t="shared" si="3"/>
        <v>0</v>
      </c>
    </row>
    <row r="33" s="2" customFormat="1" ht="18" customHeight="1" spans="1:8">
      <c r="A33" s="21" t="s">
        <v>40</v>
      </c>
      <c r="B33" s="19">
        <v>787</v>
      </c>
      <c r="C33" s="22">
        <v>787</v>
      </c>
      <c r="D33" s="14">
        <v>787</v>
      </c>
      <c r="E33" s="15">
        <f t="shared" si="1"/>
        <v>100</v>
      </c>
      <c r="F33" s="14">
        <v>787</v>
      </c>
      <c r="G33" s="16">
        <f t="shared" si="2"/>
        <v>0</v>
      </c>
      <c r="H33" s="15">
        <f t="shared" si="3"/>
        <v>0</v>
      </c>
    </row>
    <row r="34" s="2" customFormat="1" ht="18" customHeight="1" spans="1:8">
      <c r="A34" s="21" t="s">
        <v>41</v>
      </c>
      <c r="B34" s="19">
        <v>955</v>
      </c>
      <c r="C34" s="22">
        <v>955</v>
      </c>
      <c r="D34" s="14">
        <v>955</v>
      </c>
      <c r="E34" s="15">
        <f t="shared" si="1"/>
        <v>100</v>
      </c>
      <c r="F34" s="14">
        <v>955</v>
      </c>
      <c r="G34" s="16">
        <f t="shared" si="2"/>
        <v>0</v>
      </c>
      <c r="H34" s="15">
        <f t="shared" si="3"/>
        <v>0</v>
      </c>
    </row>
    <row r="35" s="2" customFormat="1" ht="18" customHeight="1" spans="1:8">
      <c r="A35" s="21" t="s">
        <v>42</v>
      </c>
      <c r="B35" s="19">
        <v>2595</v>
      </c>
      <c r="C35" s="22">
        <v>2595</v>
      </c>
      <c r="D35" s="14">
        <v>2595</v>
      </c>
      <c r="E35" s="15">
        <f t="shared" si="1"/>
        <v>100</v>
      </c>
      <c r="F35" s="14">
        <v>2595</v>
      </c>
      <c r="G35" s="16">
        <f t="shared" si="2"/>
        <v>0</v>
      </c>
      <c r="H35" s="15">
        <f t="shared" si="3"/>
        <v>0</v>
      </c>
    </row>
    <row r="36" s="2" customFormat="1" ht="18" customHeight="1" spans="1:8">
      <c r="A36" s="21" t="s">
        <v>43</v>
      </c>
      <c r="B36" s="19">
        <v>11</v>
      </c>
      <c r="C36" s="22">
        <v>11</v>
      </c>
      <c r="D36" s="14">
        <v>11</v>
      </c>
      <c r="E36" s="15">
        <f t="shared" si="1"/>
        <v>100</v>
      </c>
      <c r="F36" s="14">
        <v>11</v>
      </c>
      <c r="G36" s="16">
        <f t="shared" si="2"/>
        <v>0</v>
      </c>
      <c r="H36" s="15">
        <f t="shared" si="3"/>
        <v>0</v>
      </c>
    </row>
    <row r="37" s="2" customFormat="1" ht="18" customHeight="1" spans="1:8">
      <c r="A37" s="21" t="s">
        <v>44</v>
      </c>
      <c r="B37" s="19">
        <v>19849</v>
      </c>
      <c r="C37" s="22">
        <v>19849</v>
      </c>
      <c r="D37" s="14">
        <v>19849</v>
      </c>
      <c r="E37" s="15">
        <f t="shared" si="1"/>
        <v>100</v>
      </c>
      <c r="F37" s="14">
        <v>19849</v>
      </c>
      <c r="G37" s="16">
        <f t="shared" si="2"/>
        <v>0</v>
      </c>
      <c r="H37" s="15">
        <f t="shared" si="3"/>
        <v>0</v>
      </c>
    </row>
    <row r="38" s="2" customFormat="1" ht="18" customHeight="1" spans="1:8">
      <c r="A38" s="21" t="s">
        <v>45</v>
      </c>
      <c r="B38" s="14">
        <f t="shared" ref="B38:F38" si="9">SUM(B39:B75)</f>
        <v>283058</v>
      </c>
      <c r="C38" s="14">
        <f t="shared" si="9"/>
        <v>364034</v>
      </c>
      <c r="D38" s="14">
        <f t="shared" si="9"/>
        <v>364275</v>
      </c>
      <c r="E38" s="15">
        <f t="shared" si="1"/>
        <v>100.066202607449</v>
      </c>
      <c r="F38" s="14">
        <f t="shared" si="9"/>
        <v>336529</v>
      </c>
      <c r="G38" s="16">
        <f t="shared" si="2"/>
        <v>27746</v>
      </c>
      <c r="H38" s="15">
        <f t="shared" si="3"/>
        <v>8.24475750975399</v>
      </c>
    </row>
    <row r="39" s="2" customFormat="1" ht="18" customHeight="1" spans="1:8">
      <c r="A39" s="21" t="s">
        <v>46</v>
      </c>
      <c r="B39" s="19">
        <v>1015</v>
      </c>
      <c r="C39" s="22">
        <v>1015</v>
      </c>
      <c r="D39" s="14">
        <v>1015</v>
      </c>
      <c r="E39" s="15">
        <f t="shared" si="1"/>
        <v>100</v>
      </c>
      <c r="F39" s="14"/>
      <c r="G39" s="16">
        <f t="shared" si="2"/>
        <v>1015</v>
      </c>
      <c r="H39" s="15" t="str">
        <f t="shared" si="3"/>
        <v/>
      </c>
    </row>
    <row r="40" s="2" customFormat="1" ht="18" customHeight="1" spans="1:8">
      <c r="A40" s="21" t="s">
        <v>47</v>
      </c>
      <c r="B40" s="19">
        <v>129867</v>
      </c>
      <c r="C40" s="22">
        <v>154903</v>
      </c>
      <c r="D40" s="14">
        <v>154903</v>
      </c>
      <c r="E40" s="15">
        <f t="shared" si="1"/>
        <v>100</v>
      </c>
      <c r="F40" s="14">
        <v>141408</v>
      </c>
      <c r="G40" s="16">
        <f t="shared" si="2"/>
        <v>13495</v>
      </c>
      <c r="H40" s="15">
        <f t="shared" si="3"/>
        <v>9.54330730934601</v>
      </c>
    </row>
    <row r="41" s="2" customFormat="1" ht="18" customHeight="1" spans="1:8">
      <c r="A41" s="21" t="s">
        <v>48</v>
      </c>
      <c r="B41" s="19">
        <v>14234</v>
      </c>
      <c r="C41" s="22">
        <v>14234</v>
      </c>
      <c r="D41" s="14">
        <v>14234</v>
      </c>
      <c r="E41" s="15">
        <f t="shared" si="1"/>
        <v>100</v>
      </c>
      <c r="F41" s="14">
        <v>14339</v>
      </c>
      <c r="G41" s="16">
        <f t="shared" si="2"/>
        <v>-105</v>
      </c>
      <c r="H41" s="15">
        <f t="shared" si="3"/>
        <v>-0.732268637980333</v>
      </c>
    </row>
    <row r="42" s="2" customFormat="1" ht="18" customHeight="1" spans="1:8">
      <c r="A42" s="21" t="s">
        <v>49</v>
      </c>
      <c r="B42" s="19">
        <v>1263</v>
      </c>
      <c r="C42" s="22">
        <v>19907</v>
      </c>
      <c r="D42" s="14">
        <v>20147</v>
      </c>
      <c r="E42" s="15">
        <f t="shared" si="1"/>
        <v>101.205606068217</v>
      </c>
      <c r="F42" s="14">
        <v>14327</v>
      </c>
      <c r="G42" s="16">
        <f t="shared" si="2"/>
        <v>5820</v>
      </c>
      <c r="H42" s="15">
        <f t="shared" si="3"/>
        <v>40.6226006840232</v>
      </c>
    </row>
    <row r="43" s="2" customFormat="1" ht="18" customHeight="1" spans="1:8">
      <c r="A43" s="21" t="s">
        <v>50</v>
      </c>
      <c r="B43" s="14"/>
      <c r="C43" s="22"/>
      <c r="D43" s="14"/>
      <c r="E43" s="15">
        <f t="shared" si="1"/>
        <v>0</v>
      </c>
      <c r="F43" s="14"/>
      <c r="G43" s="16">
        <f t="shared" si="2"/>
        <v>0</v>
      </c>
      <c r="H43" s="15" t="str">
        <f t="shared" si="3"/>
        <v/>
      </c>
    </row>
    <row r="44" s="2" customFormat="1" ht="18" customHeight="1" spans="1:8">
      <c r="A44" s="21" t="s">
        <v>51</v>
      </c>
      <c r="B44" s="14"/>
      <c r="C44" s="22">
        <v>590</v>
      </c>
      <c r="D44" s="14">
        <v>590</v>
      </c>
      <c r="E44" s="15">
        <f t="shared" si="1"/>
        <v>100</v>
      </c>
      <c r="F44" s="14"/>
      <c r="G44" s="16">
        <f t="shared" si="2"/>
        <v>590</v>
      </c>
      <c r="H44" s="15" t="str">
        <f t="shared" si="3"/>
        <v/>
      </c>
    </row>
    <row r="45" s="2" customFormat="1" ht="18" customHeight="1" spans="1:8">
      <c r="A45" s="21" t="s">
        <v>52</v>
      </c>
      <c r="B45" s="14"/>
      <c r="C45" s="22"/>
      <c r="D45" s="14"/>
      <c r="E45" s="15">
        <f t="shared" si="1"/>
        <v>0</v>
      </c>
      <c r="F45" s="14"/>
      <c r="G45" s="16">
        <f t="shared" si="2"/>
        <v>0</v>
      </c>
      <c r="H45" s="15" t="str">
        <f t="shared" si="3"/>
        <v/>
      </c>
    </row>
    <row r="46" s="2" customFormat="1" ht="18" customHeight="1" spans="1:8">
      <c r="A46" s="21" t="s">
        <v>53</v>
      </c>
      <c r="B46" s="14"/>
      <c r="C46" s="14"/>
      <c r="D46" s="14"/>
      <c r="E46" s="15">
        <f t="shared" si="1"/>
        <v>0</v>
      </c>
      <c r="F46" s="14"/>
      <c r="G46" s="16">
        <f t="shared" si="2"/>
        <v>0</v>
      </c>
      <c r="H46" s="15" t="str">
        <f t="shared" si="3"/>
        <v/>
      </c>
    </row>
    <row r="47" s="2" customFormat="1" ht="18" customHeight="1" spans="1:8">
      <c r="A47" s="21" t="s">
        <v>54</v>
      </c>
      <c r="B47" s="14"/>
      <c r="C47" s="14"/>
      <c r="D47" s="14"/>
      <c r="E47" s="15">
        <f t="shared" si="1"/>
        <v>0</v>
      </c>
      <c r="F47" s="14"/>
      <c r="G47" s="16">
        <f t="shared" si="2"/>
        <v>0</v>
      </c>
      <c r="H47" s="15" t="str">
        <f t="shared" si="3"/>
        <v/>
      </c>
    </row>
    <row r="48" s="2" customFormat="1" ht="18" customHeight="1" spans="1:8">
      <c r="A48" s="21" t="s">
        <v>55</v>
      </c>
      <c r="B48" s="14"/>
      <c r="C48" s="14"/>
      <c r="D48" s="14"/>
      <c r="E48" s="15">
        <f t="shared" si="1"/>
        <v>0</v>
      </c>
      <c r="F48" s="14"/>
      <c r="G48" s="16">
        <f t="shared" si="2"/>
        <v>0</v>
      </c>
      <c r="H48" s="15" t="str">
        <f t="shared" si="3"/>
        <v/>
      </c>
    </row>
    <row r="49" s="2" customFormat="1" ht="18" customHeight="1" spans="1:8">
      <c r="A49" s="21" t="s">
        <v>56</v>
      </c>
      <c r="B49" s="14"/>
      <c r="C49" s="14"/>
      <c r="D49" s="14"/>
      <c r="E49" s="15">
        <f t="shared" si="1"/>
        <v>0</v>
      </c>
      <c r="F49" s="14"/>
      <c r="G49" s="16">
        <f t="shared" si="2"/>
        <v>0</v>
      </c>
      <c r="H49" s="15" t="str">
        <f t="shared" si="3"/>
        <v/>
      </c>
    </row>
    <row r="50" s="2" customFormat="1" ht="18" customHeight="1" spans="1:8">
      <c r="A50" s="21" t="s">
        <v>57</v>
      </c>
      <c r="B50" s="14"/>
      <c r="C50" s="14"/>
      <c r="D50" s="14"/>
      <c r="E50" s="15">
        <f t="shared" si="1"/>
        <v>0</v>
      </c>
      <c r="F50" s="14"/>
      <c r="G50" s="16">
        <f t="shared" si="2"/>
        <v>0</v>
      </c>
      <c r="H50" s="15" t="str">
        <f t="shared" si="3"/>
        <v/>
      </c>
    </row>
    <row r="51" s="2" customFormat="1" ht="18" customHeight="1" spans="1:8">
      <c r="A51" s="21" t="s">
        <v>58</v>
      </c>
      <c r="B51" s="19">
        <v>5947</v>
      </c>
      <c r="C51" s="22">
        <v>7939</v>
      </c>
      <c r="D51" s="14">
        <v>7939</v>
      </c>
      <c r="E51" s="15">
        <f t="shared" si="1"/>
        <v>100</v>
      </c>
      <c r="F51" s="14">
        <v>8193</v>
      </c>
      <c r="G51" s="16">
        <f t="shared" si="2"/>
        <v>-254</v>
      </c>
      <c r="H51" s="15">
        <f t="shared" si="3"/>
        <v>-3.10020749420237</v>
      </c>
    </row>
    <row r="52" s="2" customFormat="1" ht="18" customHeight="1" spans="1:8">
      <c r="A52" s="21" t="s">
        <v>59</v>
      </c>
      <c r="B52" s="19">
        <v>4143</v>
      </c>
      <c r="C52" s="22">
        <v>4524</v>
      </c>
      <c r="D52" s="14">
        <v>4524</v>
      </c>
      <c r="E52" s="15">
        <f t="shared" si="1"/>
        <v>100</v>
      </c>
      <c r="F52" s="14">
        <v>4524</v>
      </c>
      <c r="G52" s="16">
        <f t="shared" si="2"/>
        <v>0</v>
      </c>
      <c r="H52" s="15">
        <f t="shared" si="3"/>
        <v>0</v>
      </c>
    </row>
    <row r="53" s="2" customFormat="1" ht="18" customHeight="1" spans="1:8">
      <c r="A53" s="21" t="s">
        <v>60</v>
      </c>
      <c r="B53" s="19">
        <v>20905</v>
      </c>
      <c r="C53" s="22">
        <f>22032-1015-590</f>
        <v>20427</v>
      </c>
      <c r="D53" s="14">
        <f>22032-590-1015</f>
        <v>20427</v>
      </c>
      <c r="E53" s="15">
        <f t="shared" si="1"/>
        <v>100</v>
      </c>
      <c r="F53" s="14">
        <v>21831</v>
      </c>
      <c r="G53" s="16">
        <f t="shared" si="2"/>
        <v>-1404</v>
      </c>
      <c r="H53" s="15">
        <f t="shared" si="3"/>
        <v>-6.43122165727635</v>
      </c>
    </row>
    <row r="54" s="2" customFormat="1" ht="18" customHeight="1" spans="1:8">
      <c r="A54" s="21" t="s">
        <v>61</v>
      </c>
      <c r="B54" s="19">
        <v>10789</v>
      </c>
      <c r="C54" s="22"/>
      <c r="D54" s="14"/>
      <c r="E54" s="15">
        <f t="shared" si="1"/>
        <v>0</v>
      </c>
      <c r="F54" s="14"/>
      <c r="G54" s="16"/>
      <c r="H54" s="15"/>
    </row>
    <row r="55" s="2" customFormat="1" ht="18" customHeight="1" spans="1:8">
      <c r="A55" s="21" t="s">
        <v>62</v>
      </c>
      <c r="B55" s="19">
        <v>1442</v>
      </c>
      <c r="C55" s="22">
        <f>10789+2432</f>
        <v>13221</v>
      </c>
      <c r="D55" s="14">
        <v>13221</v>
      </c>
      <c r="E55" s="15">
        <f t="shared" si="1"/>
        <v>100</v>
      </c>
      <c r="F55" s="14">
        <v>10789</v>
      </c>
      <c r="G55" s="16"/>
      <c r="H55" s="15"/>
    </row>
    <row r="56" s="2" customFormat="1" ht="18" customHeight="1" spans="1:8">
      <c r="A56" s="23" t="s">
        <v>63</v>
      </c>
      <c r="B56" s="14"/>
      <c r="C56" s="14"/>
      <c r="D56" s="14"/>
      <c r="E56" s="15"/>
      <c r="F56" s="14"/>
      <c r="G56" s="16"/>
      <c r="H56" s="15"/>
    </row>
    <row r="57" s="2" customFormat="1" ht="18" customHeight="1" spans="1:8">
      <c r="A57" s="21" t="s">
        <v>64</v>
      </c>
      <c r="B57" s="14"/>
      <c r="C57" s="14"/>
      <c r="D57" s="14"/>
      <c r="E57" s="15">
        <f t="shared" ref="E57:E71" si="10">IF(ISERROR(D57*100/C57),0,D57*100/C57)</f>
        <v>0</v>
      </c>
      <c r="F57" s="14">
        <v>14056</v>
      </c>
      <c r="G57" s="16">
        <f t="shared" ref="G57:G71" si="11">D57-F57</f>
        <v>-14056</v>
      </c>
      <c r="H57" s="15">
        <f t="shared" ref="H57:H71" si="12">IF(F57=0,"",SUM(G57/F57)*100)</f>
        <v>-100</v>
      </c>
    </row>
    <row r="58" s="2" customFormat="1" ht="18" customHeight="1" spans="1:8">
      <c r="A58" s="24" t="s">
        <v>65</v>
      </c>
      <c r="B58" s="14"/>
      <c r="C58" s="25">
        <v>885</v>
      </c>
      <c r="D58" s="26">
        <v>886</v>
      </c>
      <c r="E58" s="15">
        <f t="shared" si="10"/>
        <v>100.112994350282</v>
      </c>
      <c r="F58" s="26">
        <v>784</v>
      </c>
      <c r="G58" s="16">
        <f t="shared" si="11"/>
        <v>102</v>
      </c>
      <c r="H58" s="15">
        <f t="shared" si="12"/>
        <v>13.0102040816327</v>
      </c>
    </row>
    <row r="59" s="2" customFormat="1" ht="18" customHeight="1" spans="1:8">
      <c r="A59" s="21" t="s">
        <v>66</v>
      </c>
      <c r="B59" s="19">
        <v>1952</v>
      </c>
      <c r="C59" s="22">
        <v>2310</v>
      </c>
      <c r="D59" s="14">
        <v>2310</v>
      </c>
      <c r="E59" s="15">
        <f t="shared" si="10"/>
        <v>100</v>
      </c>
      <c r="F59" s="14">
        <v>2216</v>
      </c>
      <c r="G59" s="16">
        <f t="shared" si="11"/>
        <v>94</v>
      </c>
      <c r="H59" s="15">
        <f t="shared" si="12"/>
        <v>4.24187725631769</v>
      </c>
    </row>
    <row r="60" s="2" customFormat="1" ht="18" customHeight="1" spans="1:8">
      <c r="A60" s="21" t="s">
        <v>67</v>
      </c>
      <c r="B60" s="19">
        <v>18372</v>
      </c>
      <c r="C60" s="22">
        <v>25347</v>
      </c>
      <c r="D60" s="14">
        <v>25347</v>
      </c>
      <c r="E60" s="15">
        <f t="shared" si="10"/>
        <v>100</v>
      </c>
      <c r="F60" s="14">
        <v>26080</v>
      </c>
      <c r="G60" s="16">
        <f t="shared" si="11"/>
        <v>-733</v>
      </c>
      <c r="H60" s="15">
        <f t="shared" si="12"/>
        <v>-2.81058282208589</v>
      </c>
    </row>
    <row r="61" s="2" customFormat="1" ht="18" customHeight="1" spans="1:8">
      <c r="A61" s="21" t="s">
        <v>68</v>
      </c>
      <c r="B61" s="19"/>
      <c r="C61" s="22"/>
      <c r="D61" s="14"/>
      <c r="E61" s="15">
        <f t="shared" si="10"/>
        <v>0</v>
      </c>
      <c r="F61" s="14"/>
      <c r="G61" s="16">
        <f t="shared" si="11"/>
        <v>0</v>
      </c>
      <c r="H61" s="15" t="str">
        <f t="shared" si="12"/>
        <v/>
      </c>
    </row>
    <row r="62" s="2" customFormat="1" ht="18" customHeight="1" spans="1:8">
      <c r="A62" s="21" t="s">
        <v>69</v>
      </c>
      <c r="B62" s="19">
        <v>293</v>
      </c>
      <c r="C62" s="22">
        <v>714</v>
      </c>
      <c r="D62" s="14">
        <v>714</v>
      </c>
      <c r="E62" s="15">
        <f t="shared" si="10"/>
        <v>100</v>
      </c>
      <c r="F62" s="14">
        <v>1345</v>
      </c>
      <c r="G62" s="16">
        <f t="shared" si="11"/>
        <v>-631</v>
      </c>
      <c r="H62" s="15">
        <f t="shared" si="12"/>
        <v>-46.9144981412639</v>
      </c>
    </row>
    <row r="63" s="2" customFormat="1" ht="18" customHeight="1" spans="1:8">
      <c r="A63" s="21" t="s">
        <v>70</v>
      </c>
      <c r="B63" s="19">
        <v>26002</v>
      </c>
      <c r="C63" s="22">
        <v>29358</v>
      </c>
      <c r="D63" s="14">
        <v>29358</v>
      </c>
      <c r="E63" s="15">
        <f t="shared" si="10"/>
        <v>100</v>
      </c>
      <c r="F63" s="14">
        <v>28064</v>
      </c>
      <c r="G63" s="16">
        <f t="shared" si="11"/>
        <v>1294</v>
      </c>
      <c r="H63" s="15">
        <f t="shared" si="12"/>
        <v>4.61088939566705</v>
      </c>
    </row>
    <row r="64" s="2" customFormat="1" ht="18" customHeight="1" spans="1:8">
      <c r="A64" s="21" t="s">
        <v>71</v>
      </c>
      <c r="B64" s="19">
        <v>8703</v>
      </c>
      <c r="C64" s="22">
        <v>13725</v>
      </c>
      <c r="D64" s="14">
        <v>13725</v>
      </c>
      <c r="E64" s="15">
        <f t="shared" si="10"/>
        <v>100</v>
      </c>
      <c r="F64" s="14">
        <v>8815</v>
      </c>
      <c r="G64" s="16">
        <f t="shared" si="11"/>
        <v>4910</v>
      </c>
      <c r="H64" s="15">
        <f t="shared" si="12"/>
        <v>55.700510493477</v>
      </c>
    </row>
    <row r="65" s="2" customFormat="1" ht="18" customHeight="1" spans="1:8">
      <c r="A65" s="21" t="s">
        <v>72</v>
      </c>
      <c r="B65" s="19">
        <v>1541</v>
      </c>
      <c r="C65" s="22">
        <v>3873</v>
      </c>
      <c r="D65" s="14">
        <v>3873</v>
      </c>
      <c r="E65" s="15">
        <f t="shared" si="10"/>
        <v>100</v>
      </c>
      <c r="F65" s="14">
        <v>560</v>
      </c>
      <c r="G65" s="16">
        <f t="shared" si="11"/>
        <v>3313</v>
      </c>
      <c r="H65" s="15">
        <f t="shared" si="12"/>
        <v>591.607142857143</v>
      </c>
    </row>
    <row r="66" s="2" customFormat="1" ht="18" customHeight="1" spans="1:8">
      <c r="A66" s="21" t="s">
        <v>73</v>
      </c>
      <c r="B66" s="19"/>
      <c r="C66" s="14"/>
      <c r="D66" s="14"/>
      <c r="E66" s="15">
        <f t="shared" si="10"/>
        <v>0</v>
      </c>
      <c r="F66" s="14"/>
      <c r="G66" s="16">
        <f t="shared" si="11"/>
        <v>0</v>
      </c>
      <c r="H66" s="15" t="str">
        <f t="shared" si="12"/>
        <v/>
      </c>
    </row>
    <row r="67" s="2" customFormat="1" ht="18" customHeight="1" spans="1:8">
      <c r="A67" s="21" t="s">
        <v>74</v>
      </c>
      <c r="B67" s="19">
        <v>14979</v>
      </c>
      <c r="C67" s="22">
        <v>25831</v>
      </c>
      <c r="D67" s="14">
        <v>25831</v>
      </c>
      <c r="E67" s="15">
        <f t="shared" si="10"/>
        <v>100</v>
      </c>
      <c r="F67" s="14">
        <v>25831</v>
      </c>
      <c r="G67" s="16">
        <f t="shared" si="11"/>
        <v>0</v>
      </c>
      <c r="H67" s="15">
        <f t="shared" si="12"/>
        <v>0</v>
      </c>
    </row>
    <row r="68" s="2" customFormat="1" ht="18" customHeight="1" spans="1:8">
      <c r="A68" s="21" t="s">
        <v>75</v>
      </c>
      <c r="B68" s="19">
        <v>8960</v>
      </c>
      <c r="C68" s="22">
        <v>13708</v>
      </c>
      <c r="D68" s="14">
        <v>13708</v>
      </c>
      <c r="E68" s="15">
        <f t="shared" si="10"/>
        <v>100</v>
      </c>
      <c r="F68" s="14">
        <v>8937</v>
      </c>
      <c r="G68" s="16">
        <f t="shared" si="11"/>
        <v>4771</v>
      </c>
      <c r="H68" s="15">
        <f t="shared" si="12"/>
        <v>53.3848047443214</v>
      </c>
    </row>
    <row r="69" s="2" customFormat="1" ht="18" customHeight="1" spans="1:8">
      <c r="A69" s="21" t="s">
        <v>76</v>
      </c>
      <c r="B69" s="27">
        <v>12376</v>
      </c>
      <c r="C69" s="22">
        <v>10623</v>
      </c>
      <c r="D69" s="28">
        <v>10623</v>
      </c>
      <c r="E69" s="15">
        <f t="shared" si="10"/>
        <v>100</v>
      </c>
      <c r="F69" s="28">
        <v>3875</v>
      </c>
      <c r="G69" s="16">
        <f t="shared" si="11"/>
        <v>6748</v>
      </c>
      <c r="H69" s="15">
        <f t="shared" si="12"/>
        <v>174.141935483871</v>
      </c>
    </row>
    <row r="70" s="2" customFormat="1" ht="18" customHeight="1" spans="1:8">
      <c r="A70" s="21" t="s">
        <v>77</v>
      </c>
      <c r="B70" s="14"/>
      <c r="C70" s="22">
        <f>250</f>
        <v>250</v>
      </c>
      <c r="D70" s="14">
        <v>250</v>
      </c>
      <c r="E70" s="15">
        <f t="shared" si="10"/>
        <v>100</v>
      </c>
      <c r="F70" s="28">
        <v>244</v>
      </c>
      <c r="G70" s="16">
        <f t="shared" si="11"/>
        <v>6</v>
      </c>
      <c r="H70" s="15">
        <f t="shared" si="12"/>
        <v>2.45901639344262</v>
      </c>
    </row>
    <row r="71" s="2" customFormat="1" ht="18" customHeight="1" spans="1:8">
      <c r="A71" s="21" t="s">
        <v>78</v>
      </c>
      <c r="B71" s="14"/>
      <c r="C71" s="14"/>
      <c r="D71" s="14"/>
      <c r="E71" s="15">
        <f t="shared" si="10"/>
        <v>0</v>
      </c>
      <c r="F71" s="14"/>
      <c r="G71" s="16">
        <f t="shared" si="11"/>
        <v>0</v>
      </c>
      <c r="H71" s="15" t="str">
        <f t="shared" si="12"/>
        <v/>
      </c>
    </row>
    <row r="72" s="2" customFormat="1" ht="18" customHeight="1" spans="1:8">
      <c r="A72" s="21" t="s">
        <v>79</v>
      </c>
      <c r="B72" s="14"/>
      <c r="C72" s="14"/>
      <c r="D72" s="14"/>
      <c r="E72" s="15"/>
      <c r="F72" s="14"/>
      <c r="G72" s="16"/>
      <c r="H72" s="15"/>
    </row>
    <row r="73" s="2" customFormat="1" ht="18" customHeight="1" spans="1:8">
      <c r="A73" s="21" t="s">
        <v>80</v>
      </c>
      <c r="B73" s="14"/>
      <c r="C73" s="14"/>
      <c r="D73" s="14"/>
      <c r="E73" s="15"/>
      <c r="F73" s="14"/>
      <c r="G73" s="16"/>
      <c r="H73" s="15"/>
    </row>
    <row r="74" s="2" customFormat="1" ht="18" customHeight="1" spans="1:8">
      <c r="A74" s="21" t="s">
        <v>81</v>
      </c>
      <c r="B74" s="14"/>
      <c r="C74" s="14"/>
      <c r="D74" s="14"/>
      <c r="E74" s="15"/>
      <c r="F74" s="14"/>
      <c r="G74" s="16"/>
      <c r="H74" s="15"/>
    </row>
    <row r="75" s="2" customFormat="1" ht="18" customHeight="1" spans="1:8">
      <c r="A75" s="21" t="s">
        <v>82</v>
      </c>
      <c r="B75" s="19">
        <v>275</v>
      </c>
      <c r="C75" s="22">
        <v>650</v>
      </c>
      <c r="D75" s="14">
        <v>650</v>
      </c>
      <c r="E75" s="15">
        <f t="shared" ref="E75:E102" si="13">IF(ISERROR(D75*100/C75),0,D75*100/C75)</f>
        <v>100</v>
      </c>
      <c r="F75" s="14">
        <v>311</v>
      </c>
      <c r="G75" s="16">
        <f t="shared" ref="G75:G102" si="14">D75-F75</f>
        <v>339</v>
      </c>
      <c r="H75" s="15">
        <f t="shared" ref="H75:H102" si="15">IF(F75=0,"",SUM(G75/F75)*100)</f>
        <v>109.003215434084</v>
      </c>
    </row>
    <row r="76" s="2" customFormat="1" ht="18" customHeight="1" spans="1:8">
      <c r="A76" s="21" t="s">
        <v>83</v>
      </c>
      <c r="B76" s="14">
        <f t="shared" ref="B76:F76" si="16">SUM(B77:B96)</f>
        <v>2270</v>
      </c>
      <c r="C76" s="14">
        <f t="shared" si="16"/>
        <v>50685.602</v>
      </c>
      <c r="D76" s="14">
        <f t="shared" si="16"/>
        <v>50686</v>
      </c>
      <c r="E76" s="15">
        <f t="shared" si="13"/>
        <v>100.000785232856</v>
      </c>
      <c r="F76" s="14">
        <f t="shared" si="16"/>
        <v>59264</v>
      </c>
      <c r="G76" s="16">
        <f t="shared" si="14"/>
        <v>-8578</v>
      </c>
      <c r="H76" s="15">
        <f t="shared" si="15"/>
        <v>-14.474217062635</v>
      </c>
    </row>
    <row r="77" s="2" customFormat="1" ht="18" customHeight="1" spans="1:8">
      <c r="A77" s="21" t="s">
        <v>84</v>
      </c>
      <c r="B77" s="19">
        <v>768</v>
      </c>
      <c r="C77" s="22">
        <v>174.16</v>
      </c>
      <c r="D77" s="14">
        <v>174</v>
      </c>
      <c r="E77" s="15">
        <f t="shared" si="13"/>
        <v>99.9081304547543</v>
      </c>
      <c r="F77" s="14">
        <v>34</v>
      </c>
      <c r="G77" s="16">
        <f t="shared" si="14"/>
        <v>140</v>
      </c>
      <c r="H77" s="15">
        <f t="shared" si="15"/>
        <v>411.764705882353</v>
      </c>
    </row>
    <row r="78" s="2" customFormat="1" ht="18" customHeight="1" spans="1:8">
      <c r="A78" s="21" t="s">
        <v>85</v>
      </c>
      <c r="B78" s="19"/>
      <c r="C78" s="22">
        <v>682.5</v>
      </c>
      <c r="D78" s="14">
        <v>683</v>
      </c>
      <c r="E78" s="15">
        <f t="shared" si="13"/>
        <v>100.07326007326</v>
      </c>
      <c r="F78" s="14">
        <v>3000</v>
      </c>
      <c r="G78" s="16">
        <f t="shared" si="14"/>
        <v>-2317</v>
      </c>
      <c r="H78" s="15">
        <f t="shared" si="15"/>
        <v>-77.2333333333333</v>
      </c>
    </row>
    <row r="79" s="2" customFormat="1" ht="18" customHeight="1" spans="1:8">
      <c r="A79" s="21" t="s">
        <v>86</v>
      </c>
      <c r="B79" s="19"/>
      <c r="C79" s="22">
        <v>8</v>
      </c>
      <c r="D79" s="14">
        <v>8</v>
      </c>
      <c r="E79" s="15">
        <f t="shared" si="13"/>
        <v>100</v>
      </c>
      <c r="F79" s="14">
        <v>20</v>
      </c>
      <c r="G79" s="16">
        <f t="shared" si="14"/>
        <v>-12</v>
      </c>
      <c r="H79" s="15">
        <f t="shared" si="15"/>
        <v>-60</v>
      </c>
    </row>
    <row r="80" s="2" customFormat="1" ht="18" customHeight="1" spans="1:8">
      <c r="A80" s="21" t="s">
        <v>87</v>
      </c>
      <c r="B80" s="19">
        <v>36</v>
      </c>
      <c r="C80" s="22">
        <v>401.85</v>
      </c>
      <c r="D80" s="14">
        <v>402</v>
      </c>
      <c r="E80" s="15">
        <f t="shared" si="13"/>
        <v>100.037327360956</v>
      </c>
      <c r="F80" s="14">
        <v>287</v>
      </c>
      <c r="G80" s="16">
        <f t="shared" si="14"/>
        <v>115</v>
      </c>
      <c r="H80" s="15">
        <f t="shared" si="15"/>
        <v>40.0696864111498</v>
      </c>
    </row>
    <row r="81" s="2" customFormat="1" ht="18" customHeight="1" spans="1:8">
      <c r="A81" s="21" t="s">
        <v>88</v>
      </c>
      <c r="B81" s="19"/>
      <c r="C81" s="22">
        <v>813.8</v>
      </c>
      <c r="D81" s="14">
        <v>814</v>
      </c>
      <c r="E81" s="15">
        <f t="shared" si="13"/>
        <v>100.024576062915</v>
      </c>
      <c r="F81" s="14">
        <v>233</v>
      </c>
      <c r="G81" s="16">
        <f t="shared" si="14"/>
        <v>581</v>
      </c>
      <c r="H81" s="15">
        <f t="shared" si="15"/>
        <v>249.356223175966</v>
      </c>
    </row>
    <row r="82" s="2" customFormat="1" ht="18" customHeight="1" spans="1:8">
      <c r="A82" s="21" t="s">
        <v>89</v>
      </c>
      <c r="B82" s="19"/>
      <c r="C82" s="22">
        <v>-65</v>
      </c>
      <c r="D82" s="14">
        <v>-65</v>
      </c>
      <c r="E82" s="15">
        <f t="shared" si="13"/>
        <v>100</v>
      </c>
      <c r="F82" s="14">
        <v>117</v>
      </c>
      <c r="G82" s="16">
        <f t="shared" si="14"/>
        <v>-182</v>
      </c>
      <c r="H82" s="15">
        <f t="shared" si="15"/>
        <v>-155.555555555556</v>
      </c>
    </row>
    <row r="83" s="2" customFormat="1" ht="18" customHeight="1" spans="1:8">
      <c r="A83" s="21" t="s">
        <v>90</v>
      </c>
      <c r="B83" s="19">
        <v>1450</v>
      </c>
      <c r="C83" s="22">
        <v>2358.108</v>
      </c>
      <c r="D83" s="14">
        <v>2358</v>
      </c>
      <c r="E83" s="15">
        <f t="shared" si="13"/>
        <v>99.9954200570966</v>
      </c>
      <c r="F83" s="14">
        <v>1933</v>
      </c>
      <c r="G83" s="16">
        <f t="shared" si="14"/>
        <v>425</v>
      </c>
      <c r="H83" s="15">
        <f t="shared" si="15"/>
        <v>21.9865494050698</v>
      </c>
    </row>
    <row r="84" s="2" customFormat="1" ht="18" customHeight="1" spans="1:8">
      <c r="A84" s="21" t="s">
        <v>91</v>
      </c>
      <c r="B84" s="19"/>
      <c r="C84" s="22">
        <v>224</v>
      </c>
      <c r="D84" s="14">
        <v>224</v>
      </c>
      <c r="E84" s="15">
        <f t="shared" si="13"/>
        <v>100</v>
      </c>
      <c r="F84" s="14">
        <v>243</v>
      </c>
      <c r="G84" s="16">
        <f t="shared" si="14"/>
        <v>-19</v>
      </c>
      <c r="H84" s="15">
        <f t="shared" si="15"/>
        <v>-7.81893004115226</v>
      </c>
    </row>
    <row r="85" s="2" customFormat="1" ht="18" customHeight="1" spans="1:8">
      <c r="A85" s="21" t="s">
        <v>92</v>
      </c>
      <c r="B85" s="19"/>
      <c r="C85" s="22">
        <v>41.8</v>
      </c>
      <c r="D85" s="14">
        <v>42</v>
      </c>
      <c r="E85" s="15">
        <f t="shared" si="13"/>
        <v>100.478468899522</v>
      </c>
      <c r="F85" s="14">
        <v>19</v>
      </c>
      <c r="G85" s="16">
        <f t="shared" si="14"/>
        <v>23</v>
      </c>
      <c r="H85" s="15">
        <f t="shared" si="15"/>
        <v>121.052631578947</v>
      </c>
    </row>
    <row r="86" s="2" customFormat="1" ht="18" customHeight="1" spans="1:8">
      <c r="A86" s="21" t="s">
        <v>93</v>
      </c>
      <c r="B86" s="19"/>
      <c r="C86" s="22">
        <v>1120</v>
      </c>
      <c r="D86" s="14">
        <v>1120</v>
      </c>
      <c r="E86" s="15">
        <f t="shared" si="13"/>
        <v>100</v>
      </c>
      <c r="F86" s="14">
        <v>15189</v>
      </c>
      <c r="G86" s="16">
        <f t="shared" si="14"/>
        <v>-14069</v>
      </c>
      <c r="H86" s="15">
        <f t="shared" si="15"/>
        <v>-92.6262426756205</v>
      </c>
    </row>
    <row r="87" s="2" customFormat="1" ht="18" customHeight="1" spans="1:8">
      <c r="A87" s="21" t="s">
        <v>94</v>
      </c>
      <c r="B87" s="19">
        <v>16</v>
      </c>
      <c r="C87" s="22">
        <v>22502</v>
      </c>
      <c r="D87" s="14">
        <v>22502</v>
      </c>
      <c r="E87" s="15">
        <f t="shared" si="13"/>
        <v>100</v>
      </c>
      <c r="F87" s="14">
        <v>5733</v>
      </c>
      <c r="G87" s="16">
        <f t="shared" si="14"/>
        <v>16769</v>
      </c>
      <c r="H87" s="15">
        <f t="shared" si="15"/>
        <v>292.499563928135</v>
      </c>
    </row>
    <row r="88" s="2" customFormat="1" ht="18" customHeight="1" spans="1:8">
      <c r="A88" s="21" t="s">
        <v>95</v>
      </c>
      <c r="B88" s="14"/>
      <c r="C88" s="22">
        <v>1760.604</v>
      </c>
      <c r="D88" s="14">
        <v>1760</v>
      </c>
      <c r="E88" s="15">
        <f t="shared" si="13"/>
        <v>99.9656935915174</v>
      </c>
      <c r="F88" s="14">
        <v>752</v>
      </c>
      <c r="G88" s="16">
        <f t="shared" si="14"/>
        <v>1008</v>
      </c>
      <c r="H88" s="15">
        <f t="shared" si="15"/>
        <v>134.042553191489</v>
      </c>
    </row>
    <row r="89" s="2" customFormat="1" ht="18" customHeight="1" spans="1:8">
      <c r="A89" s="21" t="s">
        <v>96</v>
      </c>
      <c r="B89" s="14"/>
      <c r="C89" s="22">
        <v>2184.88</v>
      </c>
      <c r="D89" s="14">
        <v>2185</v>
      </c>
      <c r="E89" s="15">
        <f t="shared" si="13"/>
        <v>100.005492292483</v>
      </c>
      <c r="F89" s="14">
        <v>3155</v>
      </c>
      <c r="G89" s="16">
        <f t="shared" si="14"/>
        <v>-970</v>
      </c>
      <c r="H89" s="15">
        <f t="shared" si="15"/>
        <v>-30.7448494453249</v>
      </c>
    </row>
    <row r="90" s="2" customFormat="1" ht="18" customHeight="1" spans="1:8">
      <c r="A90" s="21" t="s">
        <v>97</v>
      </c>
      <c r="B90" s="14"/>
      <c r="C90" s="22">
        <v>-39</v>
      </c>
      <c r="D90" s="14">
        <v>-39</v>
      </c>
      <c r="E90" s="15">
        <f t="shared" si="13"/>
        <v>100</v>
      </c>
      <c r="F90" s="14">
        <v>90</v>
      </c>
      <c r="G90" s="16">
        <f t="shared" si="14"/>
        <v>-129</v>
      </c>
      <c r="H90" s="15">
        <f t="shared" si="15"/>
        <v>-143.333333333333</v>
      </c>
    </row>
    <row r="91" s="2" customFormat="1" ht="18" customHeight="1" spans="1:8">
      <c r="A91" s="21" t="s">
        <v>98</v>
      </c>
      <c r="B91" s="14"/>
      <c r="C91" s="22"/>
      <c r="D91" s="14"/>
      <c r="E91" s="15">
        <f t="shared" si="13"/>
        <v>0</v>
      </c>
      <c r="F91" s="14"/>
      <c r="G91" s="16">
        <f t="shared" si="14"/>
        <v>0</v>
      </c>
      <c r="H91" s="15" t="str">
        <f t="shared" si="15"/>
        <v/>
      </c>
    </row>
    <row r="92" s="2" customFormat="1" ht="18" customHeight="1" spans="1:8">
      <c r="A92" s="21" t="s">
        <v>99</v>
      </c>
      <c r="B92" s="14"/>
      <c r="C92" s="22">
        <v>2264.9</v>
      </c>
      <c r="D92" s="14">
        <v>2265</v>
      </c>
      <c r="E92" s="15">
        <f t="shared" si="13"/>
        <v>100.004415205969</v>
      </c>
      <c r="F92" s="14">
        <v>45</v>
      </c>
      <c r="G92" s="16">
        <f t="shared" si="14"/>
        <v>2220</v>
      </c>
      <c r="H92" s="15">
        <f t="shared" si="15"/>
        <v>4933.33333333333</v>
      </c>
    </row>
    <row r="93" s="2" customFormat="1" ht="18" customHeight="1" spans="1:8">
      <c r="A93" s="21" t="s">
        <v>100</v>
      </c>
      <c r="B93" s="14"/>
      <c r="C93" s="22">
        <v>4575</v>
      </c>
      <c r="D93" s="14">
        <v>4575</v>
      </c>
      <c r="E93" s="15">
        <f t="shared" si="13"/>
        <v>100</v>
      </c>
      <c r="F93" s="14">
        <v>10111</v>
      </c>
      <c r="G93" s="16">
        <f t="shared" si="14"/>
        <v>-5536</v>
      </c>
      <c r="H93" s="15">
        <f t="shared" si="15"/>
        <v>-54.7522500247255</v>
      </c>
    </row>
    <row r="94" s="2" customFormat="1" ht="18" customHeight="1" spans="1:8">
      <c r="A94" s="21" t="s">
        <v>101</v>
      </c>
      <c r="B94" s="14"/>
      <c r="C94" s="22">
        <v>2060</v>
      </c>
      <c r="D94" s="14">
        <v>2060</v>
      </c>
      <c r="E94" s="15">
        <f t="shared" si="13"/>
        <v>100</v>
      </c>
      <c r="F94" s="14"/>
      <c r="G94" s="16">
        <f t="shared" si="14"/>
        <v>2060</v>
      </c>
      <c r="H94" s="15" t="str">
        <f t="shared" si="15"/>
        <v/>
      </c>
    </row>
    <row r="95" s="2" customFormat="1" ht="18" customHeight="1" spans="1:8">
      <c r="A95" s="21" t="s">
        <v>102</v>
      </c>
      <c r="B95" s="14"/>
      <c r="C95" s="22"/>
      <c r="D95" s="14"/>
      <c r="E95" s="15">
        <f t="shared" si="13"/>
        <v>0</v>
      </c>
      <c r="F95" s="14">
        <v>5200</v>
      </c>
      <c r="G95" s="16">
        <f t="shared" si="14"/>
        <v>-5200</v>
      </c>
      <c r="H95" s="15">
        <f t="shared" si="15"/>
        <v>-100</v>
      </c>
    </row>
    <row r="96" s="2" customFormat="1" ht="18" customHeight="1" spans="1:8">
      <c r="A96" s="21" t="s">
        <v>37</v>
      </c>
      <c r="B96" s="14"/>
      <c r="C96" s="22">
        <v>9618</v>
      </c>
      <c r="D96" s="14">
        <v>9618</v>
      </c>
      <c r="E96" s="15">
        <f t="shared" si="13"/>
        <v>100</v>
      </c>
      <c r="F96" s="14">
        <v>13103</v>
      </c>
      <c r="G96" s="16">
        <f t="shared" si="14"/>
        <v>-3485</v>
      </c>
      <c r="H96" s="15">
        <f t="shared" si="15"/>
        <v>-26.5969625276654</v>
      </c>
    </row>
    <row r="97" s="2" customFormat="1" ht="18" customHeight="1" spans="1:8">
      <c r="A97" s="21" t="s">
        <v>103</v>
      </c>
      <c r="B97" s="14"/>
      <c r="C97" s="29">
        <v>128243</v>
      </c>
      <c r="D97" s="14">
        <v>128243</v>
      </c>
      <c r="E97" s="15">
        <f t="shared" si="13"/>
        <v>100</v>
      </c>
      <c r="F97" s="14">
        <v>183109</v>
      </c>
      <c r="G97" s="16">
        <f t="shared" si="14"/>
        <v>-54866</v>
      </c>
      <c r="H97" s="15">
        <f t="shared" si="15"/>
        <v>-29.9635736091618</v>
      </c>
    </row>
    <row r="98" s="2" customFormat="1" ht="18" customHeight="1" spans="1:8">
      <c r="A98" s="21" t="s">
        <v>104</v>
      </c>
      <c r="B98" s="14"/>
      <c r="C98" s="14"/>
      <c r="D98" s="14"/>
      <c r="E98" s="15">
        <f t="shared" si="13"/>
        <v>0</v>
      </c>
      <c r="F98" s="14"/>
      <c r="G98" s="16">
        <f t="shared" si="14"/>
        <v>0</v>
      </c>
      <c r="H98" s="15" t="str">
        <f t="shared" si="15"/>
        <v/>
      </c>
    </row>
    <row r="99" s="2" customFormat="1" ht="18" customHeight="1" spans="1:8">
      <c r="A99" s="21" t="s">
        <v>105</v>
      </c>
      <c r="B99" s="14"/>
      <c r="C99" s="29">
        <v>1000</v>
      </c>
      <c r="D99" s="14">
        <v>1000</v>
      </c>
      <c r="E99" s="15">
        <f t="shared" si="13"/>
        <v>100</v>
      </c>
      <c r="F99" s="14"/>
      <c r="G99" s="16">
        <f t="shared" si="14"/>
        <v>1000</v>
      </c>
      <c r="H99" s="15" t="str">
        <f t="shared" si="15"/>
        <v/>
      </c>
    </row>
    <row r="100" s="2" customFormat="1" ht="18" customHeight="1" spans="1:8">
      <c r="A100" s="21" t="s">
        <v>106</v>
      </c>
      <c r="B100" s="30">
        <v>83089</v>
      </c>
      <c r="C100" s="29">
        <f>54339+12475</f>
        <v>66814</v>
      </c>
      <c r="D100" s="14">
        <v>82927</v>
      </c>
      <c r="E100" s="15">
        <f t="shared" si="13"/>
        <v>124.116203190948</v>
      </c>
      <c r="F100" s="14">
        <v>8137</v>
      </c>
      <c r="G100" s="16">
        <f t="shared" si="14"/>
        <v>74790</v>
      </c>
      <c r="H100" s="15">
        <f t="shared" si="15"/>
        <v>919.134816271353</v>
      </c>
    </row>
    <row r="101" s="2" customFormat="1" ht="18" customHeight="1" spans="1:8">
      <c r="A101" s="21" t="s">
        <v>107</v>
      </c>
      <c r="B101" s="14"/>
      <c r="C101" s="29">
        <f>15000+6000+30834+38267</f>
        <v>90101</v>
      </c>
      <c r="D101" s="14">
        <v>90101</v>
      </c>
      <c r="E101" s="15">
        <f t="shared" si="13"/>
        <v>100</v>
      </c>
      <c r="F101" s="14">
        <v>24859</v>
      </c>
      <c r="G101" s="16">
        <f t="shared" si="14"/>
        <v>65242</v>
      </c>
      <c r="H101" s="15">
        <f t="shared" si="15"/>
        <v>262.448207892514</v>
      </c>
    </row>
    <row r="102" s="2" customFormat="1" ht="18" customHeight="1" spans="1:8">
      <c r="A102" s="21" t="s">
        <v>108</v>
      </c>
      <c r="B102" s="14"/>
      <c r="C102" s="14"/>
      <c r="D102" s="14"/>
      <c r="E102" s="15">
        <f t="shared" si="13"/>
        <v>0</v>
      </c>
      <c r="F102" s="14"/>
      <c r="G102" s="16">
        <f t="shared" si="14"/>
        <v>0</v>
      </c>
      <c r="H102" s="15" t="str">
        <f t="shared" si="15"/>
        <v/>
      </c>
    </row>
    <row r="103" s="1" customFormat="1" spans="1:8">
      <c r="A103" s="7"/>
      <c r="B103" s="3"/>
      <c r="C103" s="3"/>
      <c r="D103" s="3"/>
      <c r="E103" s="4"/>
      <c r="F103" s="3"/>
      <c r="G103" s="3"/>
      <c r="H103" s="4"/>
    </row>
    <row r="104" s="1" customFormat="1" spans="1:8">
      <c r="A104" s="7"/>
      <c r="B104" s="3"/>
      <c r="C104" s="3"/>
      <c r="D104" s="3"/>
      <c r="E104" s="4"/>
      <c r="F104" s="3"/>
      <c r="G104" s="3"/>
      <c r="H104" s="4"/>
    </row>
    <row r="105" s="1" customFormat="1" spans="1:8">
      <c r="A105" s="7"/>
      <c r="B105" s="3"/>
      <c r="C105" s="3"/>
      <c r="D105" s="3"/>
      <c r="E105" s="4"/>
      <c r="F105" s="3"/>
      <c r="G105" s="3"/>
      <c r="H105" s="4"/>
    </row>
    <row r="106" s="1" customFormat="1" spans="1:8">
      <c r="A106" s="7"/>
      <c r="B106" s="3"/>
      <c r="C106" s="3"/>
      <c r="D106" s="3">
        <v>637216</v>
      </c>
      <c r="E106" s="4"/>
      <c r="F106" s="3"/>
      <c r="G106" s="3"/>
      <c r="H106" s="4"/>
    </row>
    <row r="107" s="1" customFormat="1" spans="1:8">
      <c r="A107" s="7"/>
      <c r="B107" s="3"/>
      <c r="C107" s="3"/>
      <c r="D107" s="3">
        <f>+D106-D4</f>
        <v>-249908.636328</v>
      </c>
      <c r="E107" s="4"/>
      <c r="F107" s="3"/>
      <c r="G107" s="3"/>
      <c r="H107" s="4"/>
    </row>
    <row r="108" s="1" customFormat="1" spans="1:8">
      <c r="A108" s="7"/>
      <c r="B108" s="3"/>
      <c r="C108" s="3"/>
      <c r="D108" s="3"/>
      <c r="E108" s="4"/>
      <c r="F108" s="3"/>
      <c r="G108" s="3"/>
      <c r="H108" s="4"/>
    </row>
    <row r="109" s="1" customFormat="1" spans="1:8">
      <c r="A109" s="7"/>
      <c r="B109" s="3"/>
      <c r="C109" s="3"/>
      <c r="D109" s="3"/>
      <c r="E109" s="4"/>
      <c r="F109" s="3"/>
      <c r="G109" s="3"/>
      <c r="H109" s="4"/>
    </row>
    <row r="110" s="1" customFormat="1" spans="1:8">
      <c r="A110" s="7"/>
      <c r="B110" s="3"/>
      <c r="C110" s="3"/>
      <c r="D110" s="3"/>
      <c r="E110" s="4"/>
      <c r="F110" s="3"/>
      <c r="G110" s="3"/>
      <c r="H110" s="4"/>
    </row>
    <row r="111" s="1" customFormat="1" spans="1:8">
      <c r="A111" s="7"/>
      <c r="B111" s="3"/>
      <c r="C111" s="3"/>
      <c r="D111" s="3"/>
      <c r="E111" s="4"/>
      <c r="F111" s="3"/>
      <c r="G111" s="3"/>
      <c r="H111" s="4"/>
    </row>
    <row r="112" s="1" customFormat="1" spans="1:8">
      <c r="A112" s="7"/>
      <c r="B112" s="3"/>
      <c r="C112" s="3"/>
      <c r="D112" s="3"/>
      <c r="E112" s="4"/>
      <c r="F112" s="3"/>
      <c r="G112" s="3"/>
      <c r="H112" s="4"/>
    </row>
    <row r="113" s="1" customFormat="1" spans="1:8">
      <c r="A113" s="7"/>
      <c r="B113" s="3"/>
      <c r="C113" s="3"/>
      <c r="D113" s="3"/>
      <c r="E113" s="4"/>
      <c r="F113" s="3"/>
      <c r="G113" s="3"/>
      <c r="H113" s="4"/>
    </row>
    <row r="114" s="1" customFormat="1" spans="1:8">
      <c r="A114" s="7"/>
      <c r="B114" s="3"/>
      <c r="C114" s="3"/>
      <c r="D114" s="3"/>
      <c r="E114" s="4"/>
      <c r="F114" s="3"/>
      <c r="G114" s="3"/>
      <c r="H114" s="4"/>
    </row>
    <row r="115" s="1" customFormat="1" spans="1:8">
      <c r="A115" s="7"/>
      <c r="B115" s="3"/>
      <c r="C115" s="3"/>
      <c r="D115" s="3"/>
      <c r="E115" s="4"/>
      <c r="F115" s="3"/>
      <c r="G115" s="3"/>
      <c r="H115" s="4"/>
    </row>
    <row r="116" s="1" customFormat="1" spans="1:8">
      <c r="A116" s="7"/>
      <c r="B116" s="3"/>
      <c r="C116" s="3"/>
      <c r="D116" s="3"/>
      <c r="E116" s="4"/>
      <c r="F116" s="3"/>
      <c r="G116" s="3"/>
      <c r="H116" s="4"/>
    </row>
    <row r="117" s="1" customFormat="1" spans="1:8">
      <c r="A117" s="7"/>
      <c r="B117" s="3"/>
      <c r="C117" s="3"/>
      <c r="D117" s="3"/>
      <c r="E117" s="4"/>
      <c r="F117" s="3"/>
      <c r="G117" s="3"/>
      <c r="H117" s="4"/>
    </row>
    <row r="118" s="1" customFormat="1" spans="1:8">
      <c r="A118" s="7"/>
      <c r="B118" s="3"/>
      <c r="C118" s="3"/>
      <c r="D118" s="3"/>
      <c r="E118" s="4"/>
      <c r="F118" s="3"/>
      <c r="G118" s="3"/>
      <c r="H118" s="4"/>
    </row>
    <row r="119" s="1" customFormat="1" spans="1:8">
      <c r="A119" s="7"/>
      <c r="B119" s="3"/>
      <c r="C119" s="3"/>
      <c r="D119" s="3"/>
      <c r="E119" s="4"/>
      <c r="F119" s="3"/>
      <c r="G119" s="3"/>
      <c r="H119" s="4"/>
    </row>
    <row r="120" s="1" customFormat="1" spans="1:8">
      <c r="A120" s="7"/>
      <c r="B120" s="3"/>
      <c r="C120" s="3"/>
      <c r="D120" s="3"/>
      <c r="E120" s="4"/>
      <c r="F120" s="3"/>
      <c r="G120" s="3"/>
      <c r="H120" s="4"/>
    </row>
    <row r="121" s="1" customFormat="1" spans="1:8">
      <c r="A121" s="7"/>
      <c r="B121" s="3"/>
      <c r="C121" s="3"/>
      <c r="D121" s="3"/>
      <c r="E121" s="4"/>
      <c r="F121" s="3"/>
      <c r="G121" s="3"/>
      <c r="H121" s="4"/>
    </row>
    <row r="122" s="1" customFormat="1" spans="1:8">
      <c r="A122" s="7"/>
      <c r="B122" s="3"/>
      <c r="C122" s="3"/>
      <c r="D122" s="3"/>
      <c r="E122" s="4"/>
      <c r="F122" s="3"/>
      <c r="G122" s="3"/>
      <c r="H122" s="4"/>
    </row>
    <row r="123" s="1" customFormat="1" spans="1:8">
      <c r="A123" s="7"/>
      <c r="B123" s="3"/>
      <c r="C123" s="3"/>
      <c r="D123" s="3"/>
      <c r="E123" s="4"/>
      <c r="F123" s="3"/>
      <c r="G123" s="3"/>
      <c r="H123" s="4"/>
    </row>
    <row r="124" s="1" customFormat="1" spans="1:8">
      <c r="A124" s="7"/>
      <c r="B124" s="3"/>
      <c r="C124" s="3"/>
      <c r="D124" s="3"/>
      <c r="E124" s="4"/>
      <c r="F124" s="3"/>
      <c r="G124" s="3"/>
      <c r="H124" s="4"/>
    </row>
    <row r="125" s="1" customFormat="1" spans="1:8">
      <c r="A125" s="7"/>
      <c r="B125" s="3"/>
      <c r="C125" s="3"/>
      <c r="D125" s="3"/>
      <c r="E125" s="4"/>
      <c r="F125" s="3"/>
      <c r="G125" s="3"/>
      <c r="H125" s="4"/>
    </row>
    <row r="126" s="1" customFormat="1" spans="1:8">
      <c r="A126" s="7"/>
      <c r="B126" s="3"/>
      <c r="C126" s="3"/>
      <c r="D126" s="3"/>
      <c r="E126" s="4"/>
      <c r="F126" s="3"/>
      <c r="G126" s="3"/>
      <c r="H126" s="4"/>
    </row>
    <row r="127" s="1" customFormat="1" spans="1:8">
      <c r="A127" s="7"/>
      <c r="B127" s="3"/>
      <c r="C127" s="3"/>
      <c r="D127" s="3"/>
      <c r="E127" s="4"/>
      <c r="F127" s="3"/>
      <c r="G127" s="3"/>
      <c r="H127" s="4"/>
    </row>
    <row r="128" s="1" customFormat="1" spans="1:8">
      <c r="A128" s="7"/>
      <c r="B128" s="3"/>
      <c r="C128" s="3"/>
      <c r="D128" s="3"/>
      <c r="E128" s="4"/>
      <c r="F128" s="3"/>
      <c r="G128" s="3"/>
      <c r="H128" s="4"/>
    </row>
    <row r="129" s="1" customFormat="1" spans="1:8">
      <c r="A129" s="7"/>
      <c r="B129" s="3"/>
      <c r="C129" s="3"/>
      <c r="D129" s="3"/>
      <c r="E129" s="4"/>
      <c r="F129" s="3"/>
      <c r="G129" s="3"/>
      <c r="H129" s="4"/>
    </row>
    <row r="130" s="1" customFormat="1" spans="1:8">
      <c r="A130" s="7"/>
      <c r="B130" s="3"/>
      <c r="C130" s="3"/>
      <c r="D130" s="3"/>
      <c r="E130" s="4"/>
      <c r="F130" s="3"/>
      <c r="G130" s="3"/>
      <c r="H130" s="4"/>
    </row>
    <row r="131" s="1" customFormat="1" spans="1:8">
      <c r="A131" s="7"/>
      <c r="B131" s="3"/>
      <c r="C131" s="3"/>
      <c r="D131" s="3"/>
      <c r="E131" s="4"/>
      <c r="F131" s="3"/>
      <c r="G131" s="3"/>
      <c r="H131" s="4"/>
    </row>
    <row r="132" s="1" customFormat="1" spans="1:8">
      <c r="A132" s="7"/>
      <c r="B132" s="3"/>
      <c r="C132" s="3"/>
      <c r="D132" s="3"/>
      <c r="E132" s="4"/>
      <c r="F132" s="3"/>
      <c r="G132" s="3"/>
      <c r="H132" s="4"/>
    </row>
    <row r="133" s="1" customFormat="1" spans="1:8">
      <c r="A133" s="7"/>
      <c r="B133" s="3"/>
      <c r="C133" s="3"/>
      <c r="D133" s="3"/>
      <c r="E133" s="4"/>
      <c r="F133" s="3"/>
      <c r="G133" s="3"/>
      <c r="H133" s="4"/>
    </row>
    <row r="134" s="1" customFormat="1" spans="1:8">
      <c r="A134" s="7"/>
      <c r="B134" s="3"/>
      <c r="C134" s="3"/>
      <c r="D134" s="3"/>
      <c r="E134" s="4"/>
      <c r="F134" s="3"/>
      <c r="G134" s="3"/>
      <c r="H134" s="4"/>
    </row>
    <row r="135" s="1" customFormat="1" spans="1:8">
      <c r="A135" s="7"/>
      <c r="B135" s="3"/>
      <c r="C135" s="3"/>
      <c r="D135" s="3"/>
      <c r="E135" s="4"/>
      <c r="F135" s="3"/>
      <c r="G135" s="3"/>
      <c r="H135" s="4"/>
    </row>
    <row r="136" s="1" customFormat="1" spans="1:8">
      <c r="A136" s="7"/>
      <c r="B136" s="3"/>
      <c r="C136" s="3"/>
      <c r="D136" s="3"/>
      <c r="E136" s="4"/>
      <c r="F136" s="3"/>
      <c r="G136" s="3"/>
      <c r="H136" s="4"/>
    </row>
    <row r="137" s="1" customFormat="1" spans="1:8">
      <c r="A137" s="7"/>
      <c r="B137" s="3"/>
      <c r="C137" s="3"/>
      <c r="D137" s="3"/>
      <c r="E137" s="4"/>
      <c r="F137" s="3"/>
      <c r="G137" s="3"/>
      <c r="H137" s="4"/>
    </row>
    <row r="138" s="1" customFormat="1" spans="1:8">
      <c r="A138" s="7"/>
      <c r="B138" s="3"/>
      <c r="C138" s="3"/>
      <c r="D138" s="3"/>
      <c r="E138" s="4"/>
      <c r="F138" s="3"/>
      <c r="G138" s="3"/>
      <c r="H138" s="4"/>
    </row>
    <row r="139" s="1" customFormat="1" spans="1:8">
      <c r="A139" s="7"/>
      <c r="B139" s="3"/>
      <c r="C139" s="3"/>
      <c r="D139" s="3"/>
      <c r="E139" s="4"/>
      <c r="F139" s="3"/>
      <c r="G139" s="3"/>
      <c r="H139" s="4"/>
    </row>
    <row r="140" s="1" customFormat="1" spans="1:8">
      <c r="A140" s="7"/>
      <c r="B140" s="3"/>
      <c r="C140" s="3"/>
      <c r="D140" s="3"/>
      <c r="E140" s="4"/>
      <c r="F140" s="3"/>
      <c r="G140" s="3"/>
      <c r="H140" s="4"/>
    </row>
    <row r="141" s="1" customFormat="1" spans="1:8">
      <c r="A141" s="7"/>
      <c r="B141" s="3"/>
      <c r="C141" s="3"/>
      <c r="D141" s="3"/>
      <c r="E141" s="4"/>
      <c r="F141" s="3"/>
      <c r="G141" s="3"/>
      <c r="H141" s="4"/>
    </row>
    <row r="142" s="1" customFormat="1" spans="1:8">
      <c r="A142" s="7"/>
      <c r="B142" s="3"/>
      <c r="C142" s="3"/>
      <c r="D142" s="3"/>
      <c r="E142" s="4"/>
      <c r="F142" s="3"/>
      <c r="G142" s="3"/>
      <c r="H142" s="4"/>
    </row>
    <row r="143" s="1" customFormat="1" spans="1:8">
      <c r="A143" s="7"/>
      <c r="B143" s="3"/>
      <c r="C143" s="3"/>
      <c r="D143" s="3"/>
      <c r="E143" s="4"/>
      <c r="F143" s="3"/>
      <c r="G143" s="3"/>
      <c r="H143" s="4"/>
    </row>
    <row r="144" s="1" customFormat="1" spans="1:8">
      <c r="A144" s="7"/>
      <c r="B144" s="3"/>
      <c r="C144" s="3"/>
      <c r="D144" s="3"/>
      <c r="E144" s="4"/>
      <c r="F144" s="3"/>
      <c r="G144" s="3"/>
      <c r="H144" s="4"/>
    </row>
    <row r="145" s="1" customFormat="1" spans="1:8">
      <c r="A145" s="7"/>
      <c r="B145" s="3"/>
      <c r="C145" s="3"/>
      <c r="D145" s="3"/>
      <c r="E145" s="4"/>
      <c r="F145" s="3"/>
      <c r="G145" s="3"/>
      <c r="H145" s="4"/>
    </row>
    <row r="146" s="1" customFormat="1" spans="1:8">
      <c r="A146" s="7"/>
      <c r="B146" s="3"/>
      <c r="C146" s="3"/>
      <c r="D146" s="3"/>
      <c r="E146" s="4"/>
      <c r="F146" s="3"/>
      <c r="G146" s="3"/>
      <c r="H146" s="4"/>
    </row>
    <row r="147" s="1" customFormat="1" spans="1:8">
      <c r="A147" s="7"/>
      <c r="B147" s="3"/>
      <c r="C147" s="3"/>
      <c r="D147" s="3"/>
      <c r="E147" s="4"/>
      <c r="F147" s="3"/>
      <c r="G147" s="3"/>
      <c r="H147" s="4"/>
    </row>
    <row r="148" s="1" customFormat="1" spans="1:8">
      <c r="A148" s="7"/>
      <c r="B148" s="3"/>
      <c r="C148" s="3"/>
      <c r="D148" s="3"/>
      <c r="E148" s="4"/>
      <c r="F148" s="3"/>
      <c r="G148" s="3"/>
      <c r="H148" s="4"/>
    </row>
    <row r="149" s="1" customFormat="1" spans="1:8">
      <c r="A149" s="7"/>
      <c r="B149" s="3"/>
      <c r="C149" s="3"/>
      <c r="D149" s="3"/>
      <c r="E149" s="4"/>
      <c r="F149" s="3"/>
      <c r="G149" s="3"/>
      <c r="H149" s="4"/>
    </row>
    <row r="150" s="1" customFormat="1" spans="1:8">
      <c r="A150" s="7"/>
      <c r="B150" s="3"/>
      <c r="C150" s="3"/>
      <c r="D150" s="3"/>
      <c r="E150" s="4"/>
      <c r="F150" s="3"/>
      <c r="G150" s="3"/>
      <c r="H150" s="4"/>
    </row>
    <row r="151" s="1" customFormat="1" spans="1:8">
      <c r="A151" s="7"/>
      <c r="B151" s="3"/>
      <c r="C151" s="3"/>
      <c r="D151" s="3"/>
      <c r="E151" s="4"/>
      <c r="F151" s="3"/>
      <c r="G151" s="3"/>
      <c r="H151" s="4"/>
    </row>
    <row r="152" s="1" customFormat="1" spans="1:8">
      <c r="A152" s="7"/>
      <c r="B152" s="3"/>
      <c r="C152" s="3"/>
      <c r="D152" s="3"/>
      <c r="E152" s="4"/>
      <c r="F152" s="3"/>
      <c r="G152" s="3"/>
      <c r="H152" s="4"/>
    </row>
    <row r="153" s="1" customFormat="1" spans="1:8">
      <c r="A153" s="7"/>
      <c r="B153" s="3"/>
      <c r="C153" s="3"/>
      <c r="D153" s="3"/>
      <c r="E153" s="4"/>
      <c r="F153" s="3"/>
      <c r="G153" s="3"/>
      <c r="H153" s="4"/>
    </row>
    <row r="154" s="1" customFormat="1" spans="1:8">
      <c r="A154" s="7"/>
      <c r="B154" s="3"/>
      <c r="C154" s="3"/>
      <c r="D154" s="3"/>
      <c r="E154" s="4"/>
      <c r="F154" s="3"/>
      <c r="G154" s="3"/>
      <c r="H154" s="4"/>
    </row>
    <row r="155" s="1" customFormat="1" spans="1:8">
      <c r="A155" s="7"/>
      <c r="B155" s="3"/>
      <c r="C155" s="3"/>
      <c r="D155" s="3"/>
      <c r="E155" s="4"/>
      <c r="F155" s="3"/>
      <c r="G155" s="3"/>
      <c r="H155" s="4"/>
    </row>
    <row r="156" s="1" customFormat="1" spans="1:8">
      <c r="A156" s="7"/>
      <c r="B156" s="3"/>
      <c r="C156" s="3"/>
      <c r="D156" s="3"/>
      <c r="E156" s="4"/>
      <c r="F156" s="3"/>
      <c r="G156" s="3"/>
      <c r="H156" s="4"/>
    </row>
    <row r="157" s="1" customFormat="1" spans="1:8">
      <c r="A157" s="7"/>
      <c r="B157" s="3"/>
      <c r="C157" s="3"/>
      <c r="D157" s="3"/>
      <c r="E157" s="4"/>
      <c r="F157" s="3"/>
      <c r="G157" s="3"/>
      <c r="H157" s="4"/>
    </row>
    <row r="158" s="1" customFormat="1" spans="1:8">
      <c r="A158" s="7"/>
      <c r="B158" s="3"/>
      <c r="C158" s="3"/>
      <c r="D158" s="3"/>
      <c r="E158" s="4"/>
      <c r="F158" s="3"/>
      <c r="G158" s="3"/>
      <c r="H158" s="4"/>
    </row>
    <row r="159" s="1" customFormat="1" spans="1:8">
      <c r="A159" s="7"/>
      <c r="B159" s="3"/>
      <c r="C159" s="3"/>
      <c r="D159" s="3"/>
      <c r="E159" s="4"/>
      <c r="F159" s="3"/>
      <c r="G159" s="3"/>
      <c r="H159" s="4"/>
    </row>
    <row r="160" s="1" customFormat="1" spans="1:8">
      <c r="A160" s="7"/>
      <c r="B160" s="3"/>
      <c r="C160" s="3"/>
      <c r="D160" s="3"/>
      <c r="E160" s="4"/>
      <c r="F160" s="3"/>
      <c r="G160" s="3"/>
      <c r="H160" s="4"/>
    </row>
    <row r="161" s="1" customFormat="1" spans="1:8">
      <c r="A161" s="7"/>
      <c r="B161" s="3"/>
      <c r="C161" s="3"/>
      <c r="D161" s="3"/>
      <c r="E161" s="4"/>
      <c r="F161" s="3"/>
      <c r="G161" s="3"/>
      <c r="H161" s="4"/>
    </row>
    <row r="162" s="1" customFormat="1" spans="1:8">
      <c r="A162" s="7"/>
      <c r="B162" s="3"/>
      <c r="C162" s="3"/>
      <c r="D162" s="3"/>
      <c r="E162" s="4"/>
      <c r="F162" s="3"/>
      <c r="G162" s="3"/>
      <c r="H162" s="4"/>
    </row>
    <row r="163" s="1" customFormat="1" spans="1:8">
      <c r="A163" s="7"/>
      <c r="B163" s="3"/>
      <c r="C163" s="3"/>
      <c r="D163" s="3"/>
      <c r="E163" s="4"/>
      <c r="F163" s="3"/>
      <c r="G163" s="3"/>
      <c r="H163" s="4"/>
    </row>
    <row r="164" s="1" customFormat="1" spans="1:8">
      <c r="A164" s="7"/>
      <c r="B164" s="3"/>
      <c r="C164" s="3"/>
      <c r="D164" s="3"/>
      <c r="E164" s="4"/>
      <c r="F164" s="3"/>
      <c r="G164" s="3"/>
      <c r="H164" s="4"/>
    </row>
    <row r="165" s="1" customFormat="1" spans="1:8">
      <c r="A165" s="7"/>
      <c r="B165" s="3"/>
      <c r="C165" s="3"/>
      <c r="D165" s="3"/>
      <c r="E165" s="4"/>
      <c r="F165" s="3"/>
      <c r="G165" s="3"/>
      <c r="H165" s="4"/>
    </row>
    <row r="166" s="1" customFormat="1" spans="1:8">
      <c r="A166" s="7"/>
      <c r="B166" s="3"/>
      <c r="C166" s="3"/>
      <c r="D166" s="3"/>
      <c r="E166" s="4"/>
      <c r="F166" s="3"/>
      <c r="G166" s="3"/>
      <c r="H166" s="4"/>
    </row>
    <row r="167" s="1" customFormat="1" spans="1:8">
      <c r="A167" s="7"/>
      <c r="B167" s="3"/>
      <c r="C167" s="3"/>
      <c r="D167" s="3"/>
      <c r="E167" s="4"/>
      <c r="F167" s="3"/>
      <c r="G167" s="3"/>
      <c r="H167" s="4"/>
    </row>
    <row r="168" s="1" customFormat="1" spans="1:8">
      <c r="A168" s="7"/>
      <c r="B168" s="3"/>
      <c r="C168" s="3"/>
      <c r="D168" s="3"/>
      <c r="E168" s="4"/>
      <c r="F168" s="3"/>
      <c r="G168" s="3"/>
      <c r="H168" s="4"/>
    </row>
    <row r="169" s="1" customFormat="1" spans="1:8">
      <c r="A169" s="7"/>
      <c r="B169" s="3"/>
      <c r="C169" s="3"/>
      <c r="D169" s="3"/>
      <c r="E169" s="4"/>
      <c r="F169" s="3"/>
      <c r="G169" s="3"/>
      <c r="H169" s="4"/>
    </row>
    <row r="170" s="1" customFormat="1" spans="1:8">
      <c r="A170" s="7"/>
      <c r="B170" s="3"/>
      <c r="C170" s="3"/>
      <c r="D170" s="3"/>
      <c r="E170" s="4"/>
      <c r="F170" s="3"/>
      <c r="G170" s="3"/>
      <c r="H170" s="4"/>
    </row>
    <row r="171" s="1" customFormat="1" spans="1:8">
      <c r="A171" s="7"/>
      <c r="B171" s="3"/>
      <c r="C171" s="3"/>
      <c r="D171" s="3"/>
      <c r="E171" s="4"/>
      <c r="F171" s="3"/>
      <c r="G171" s="3"/>
      <c r="H171" s="4"/>
    </row>
    <row r="172" s="1" customFormat="1" spans="1:8">
      <c r="A172" s="7"/>
      <c r="B172" s="3"/>
      <c r="C172" s="3"/>
      <c r="D172" s="3"/>
      <c r="E172" s="4"/>
      <c r="F172" s="3"/>
      <c r="G172" s="3"/>
      <c r="H172" s="4"/>
    </row>
    <row r="173" s="1" customFormat="1" spans="1:8">
      <c r="A173" s="7"/>
      <c r="B173" s="3"/>
      <c r="C173" s="3"/>
      <c r="D173" s="3"/>
      <c r="E173" s="4"/>
      <c r="F173" s="3"/>
      <c r="G173" s="3"/>
      <c r="H173" s="4"/>
    </row>
    <row r="174" s="1" customFormat="1" spans="1:8">
      <c r="A174" s="7"/>
      <c r="B174" s="3"/>
      <c r="C174" s="3"/>
      <c r="D174" s="3"/>
      <c r="E174" s="4"/>
      <c r="F174" s="3"/>
      <c r="G174" s="3"/>
      <c r="H174" s="4"/>
    </row>
    <row r="175" s="1" customFormat="1" spans="1:8">
      <c r="A175" s="7"/>
      <c r="B175" s="3"/>
      <c r="C175" s="3"/>
      <c r="D175" s="3"/>
      <c r="E175" s="4"/>
      <c r="F175" s="3"/>
      <c r="G175" s="3"/>
      <c r="H175" s="4"/>
    </row>
    <row r="176" s="1" customFormat="1" spans="1:8">
      <c r="A176" s="7"/>
      <c r="B176" s="3"/>
      <c r="C176" s="3"/>
      <c r="D176" s="3"/>
      <c r="E176" s="4"/>
      <c r="F176" s="3"/>
      <c r="G176" s="3"/>
      <c r="H176" s="4"/>
    </row>
    <row r="177" s="1" customFormat="1" spans="1:8">
      <c r="A177" s="7"/>
      <c r="B177" s="3"/>
      <c r="C177" s="3"/>
      <c r="D177" s="3"/>
      <c r="E177" s="4"/>
      <c r="F177" s="3"/>
      <c r="G177" s="3"/>
      <c r="H177" s="4"/>
    </row>
    <row r="178" s="1" customFormat="1" spans="1:8">
      <c r="A178" s="7"/>
      <c r="B178" s="3"/>
      <c r="C178" s="3"/>
      <c r="D178" s="3"/>
      <c r="E178" s="4"/>
      <c r="F178" s="3"/>
      <c r="G178" s="3"/>
      <c r="H178" s="4"/>
    </row>
    <row r="179" s="1" customFormat="1" spans="1:8">
      <c r="A179" s="7"/>
      <c r="B179" s="3"/>
      <c r="C179" s="3"/>
      <c r="D179" s="3"/>
      <c r="E179" s="4"/>
      <c r="F179" s="3"/>
      <c r="G179" s="3"/>
      <c r="H179" s="4"/>
    </row>
    <row r="180" s="1" customFormat="1" spans="1:8">
      <c r="A180" s="7"/>
      <c r="B180" s="3"/>
      <c r="C180" s="3"/>
      <c r="D180" s="3"/>
      <c r="E180" s="4"/>
      <c r="F180" s="3"/>
      <c r="G180" s="3"/>
      <c r="H180" s="4"/>
    </row>
    <row r="181" s="1" customFormat="1" spans="1:8">
      <c r="A181" s="7"/>
      <c r="B181" s="3"/>
      <c r="C181" s="3"/>
      <c r="D181" s="3"/>
      <c r="E181" s="4"/>
      <c r="F181" s="3"/>
      <c r="G181" s="3"/>
      <c r="H181" s="4"/>
    </row>
    <row r="182" s="1" customFormat="1" spans="1:8">
      <c r="A182" s="7"/>
      <c r="B182" s="3"/>
      <c r="C182" s="3"/>
      <c r="D182" s="3"/>
      <c r="E182" s="4"/>
      <c r="F182" s="3"/>
      <c r="G182" s="3"/>
      <c r="H182" s="4"/>
    </row>
    <row r="183" s="1" customFormat="1" spans="1:8">
      <c r="A183" s="7"/>
      <c r="B183" s="3"/>
      <c r="C183" s="3"/>
      <c r="D183" s="3"/>
      <c r="E183" s="4"/>
      <c r="F183" s="3"/>
      <c r="G183" s="3"/>
      <c r="H183" s="4"/>
    </row>
    <row r="184" s="1" customFormat="1" spans="1:8">
      <c r="A184" s="7"/>
      <c r="B184" s="3"/>
      <c r="C184" s="3"/>
      <c r="D184" s="3"/>
      <c r="E184" s="4"/>
      <c r="F184" s="3"/>
      <c r="G184" s="3"/>
      <c r="H184" s="4"/>
    </row>
    <row r="185" s="1" customFormat="1" spans="1:8">
      <c r="A185" s="7"/>
      <c r="B185" s="3"/>
      <c r="C185" s="3"/>
      <c r="D185" s="3"/>
      <c r="E185" s="4"/>
      <c r="F185" s="3"/>
      <c r="G185" s="3"/>
      <c r="H185" s="4"/>
    </row>
    <row r="186" s="1" customFormat="1" spans="1:8">
      <c r="A186" s="7"/>
      <c r="B186" s="3"/>
      <c r="C186" s="3"/>
      <c r="D186" s="3"/>
      <c r="E186" s="4"/>
      <c r="F186" s="3"/>
      <c r="G186" s="3"/>
      <c r="H186" s="4"/>
    </row>
    <row r="187" s="1" customFormat="1" spans="1:8">
      <c r="A187" s="7"/>
      <c r="B187" s="3"/>
      <c r="C187" s="3"/>
      <c r="D187" s="3"/>
      <c r="E187" s="4"/>
      <c r="F187" s="3"/>
      <c r="G187" s="3"/>
      <c r="H187" s="4"/>
    </row>
    <row r="188" s="1" customFormat="1" spans="1:8">
      <c r="A188" s="7"/>
      <c r="B188" s="3"/>
      <c r="C188" s="3"/>
      <c r="D188" s="3"/>
      <c r="E188" s="4"/>
      <c r="F188" s="3"/>
      <c r="G188" s="3"/>
      <c r="H188" s="4"/>
    </row>
    <row r="189" s="1" customFormat="1" spans="1:8">
      <c r="A189" s="7"/>
      <c r="B189" s="3"/>
      <c r="C189" s="3"/>
      <c r="D189" s="3"/>
      <c r="E189" s="4"/>
      <c r="F189" s="3"/>
      <c r="G189" s="3"/>
      <c r="H189" s="4"/>
    </row>
    <row r="190" s="1" customFormat="1" spans="1:8">
      <c r="A190" s="7"/>
      <c r="B190" s="3"/>
      <c r="C190" s="3"/>
      <c r="D190" s="3"/>
      <c r="E190" s="4"/>
      <c r="F190" s="3"/>
      <c r="G190" s="3"/>
      <c r="H190" s="4"/>
    </row>
    <row r="191" s="1" customFormat="1" spans="1:8">
      <c r="A191" s="7"/>
      <c r="B191" s="3"/>
      <c r="C191" s="3"/>
      <c r="D191" s="3"/>
      <c r="E191" s="4"/>
      <c r="F191" s="3"/>
      <c r="G191" s="3"/>
      <c r="H191" s="4"/>
    </row>
    <row r="192" s="1" customFormat="1" spans="1:8">
      <c r="A192" s="7"/>
      <c r="B192" s="3"/>
      <c r="C192" s="3"/>
      <c r="D192" s="3"/>
      <c r="E192" s="4"/>
      <c r="F192" s="3"/>
      <c r="G192" s="3"/>
      <c r="H192" s="4"/>
    </row>
    <row r="193" s="1" customFormat="1" spans="1:8">
      <c r="A193" s="7"/>
      <c r="B193" s="3"/>
      <c r="C193" s="3"/>
      <c r="D193" s="3"/>
      <c r="E193" s="4"/>
      <c r="F193" s="3"/>
      <c r="G193" s="3"/>
      <c r="H193" s="4"/>
    </row>
    <row r="194" s="1" customFormat="1" spans="1:8">
      <c r="A194" s="7"/>
      <c r="B194" s="3"/>
      <c r="C194" s="3"/>
      <c r="D194" s="3"/>
      <c r="E194" s="4"/>
      <c r="F194" s="3"/>
      <c r="G194" s="3"/>
      <c r="H194" s="4"/>
    </row>
    <row r="195" s="1" customFormat="1" spans="1:8">
      <c r="A195" s="7"/>
      <c r="B195" s="3"/>
      <c r="C195" s="3"/>
      <c r="D195" s="3"/>
      <c r="E195" s="4"/>
      <c r="F195" s="3"/>
      <c r="G195" s="3"/>
      <c r="H195" s="4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2026-08-18T09:02:46Z</dcterms:created>
  <dcterms:modified xsi:type="dcterms:W3CDTF">2026-08-18T09:03:43Z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529CC77FDBE34FF4BE6B485C1B53923A</vt:lpwstr>
  </property>
  <property fmtid="{D5CDD505-2E9C-101B-9397-08002B2CF9AE}" pid="3" name="KSOProductBuildVer">
    <vt:lpwstr>2052-11.1.0.11365</vt:lpwstr>
  </property>
</Properties>
</file>