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20260618日已核对，正确。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20260618日已核对，正确。
</t>
        </r>
      </text>
    </comment>
    <comment ref="F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20260618日已核对，正确。
</t>
        </r>
      </text>
    </comment>
    <comment ref="A5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民生领域
</t>
        </r>
      </text>
    </comment>
    <comment ref="A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民生领域
</t>
        </r>
      </text>
    </comment>
    <comment ref="A8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民生领域
</t>
        </r>
      </text>
    </comment>
    <comment ref="A10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民生领域
</t>
        </r>
      </text>
    </comment>
    <comment ref="A12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民生领域
</t>
        </r>
      </text>
    </comment>
    <comment ref="A1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民生领域
</t>
        </r>
      </text>
    </comment>
    <comment ref="A1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民生领域</t>
        </r>
      </text>
    </comment>
    <comment ref="A18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民生领域</t>
        </r>
      </text>
    </comment>
    <comment ref="D20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269修改成206</t>
        </r>
      </text>
    </comment>
    <comment ref="F20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269修改成206</t>
        </r>
      </text>
    </comment>
  </commentList>
</comments>
</file>

<file path=xl/sharedStrings.xml><?xml version="1.0" encoding="utf-8"?>
<sst xmlns="http://schemas.openxmlformats.org/spreadsheetml/2006/main" count="229" uniqueCount="229">
  <si>
    <t xml:space="preserve">松山区2025年一般公共预算支出决算表 </t>
  </si>
  <si>
    <t>表二</t>
  </si>
  <si>
    <t>单位：万元</t>
  </si>
  <si>
    <t>项       目</t>
  </si>
  <si>
    <r>
      <rPr>
        <sz val="10"/>
        <rFont val="宋体"/>
        <charset val="134"/>
      </rPr>
      <t>人大批准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预算数</t>
    </r>
  </si>
  <si>
    <t>年度          预算数</t>
  </si>
  <si>
    <r>
      <rPr>
        <sz val="10"/>
        <rFont val="宋体"/>
        <charset val="134"/>
      </rPr>
      <t>本年</t>
    </r>
    <r>
      <rPr>
        <sz val="10"/>
        <rFont val="Times New Roman"/>
        <charset val="0"/>
      </rPr>
      <t xml:space="preserve">                </t>
    </r>
    <r>
      <rPr>
        <sz val="10"/>
        <rFont val="宋体"/>
        <charset val="134"/>
      </rPr>
      <t>决算数</t>
    </r>
  </si>
  <si>
    <t>完成     预算%</t>
  </si>
  <si>
    <r>
      <rPr>
        <sz val="10"/>
        <rFont val="宋体"/>
        <charset val="134"/>
      </rPr>
      <t>上年</t>
    </r>
    <r>
      <rPr>
        <sz val="10"/>
        <rFont val="Times New Roman"/>
        <charset val="0"/>
      </rPr>
      <t xml:space="preserve">               </t>
    </r>
    <r>
      <rPr>
        <sz val="10"/>
        <rFont val="宋体"/>
        <charset val="134"/>
      </rPr>
      <t>决算数</t>
    </r>
  </si>
  <si>
    <r>
      <rPr>
        <sz val="10"/>
        <rFont val="宋体"/>
        <charset val="134"/>
      </rPr>
      <t>比上年</t>
    </r>
    <r>
      <rPr>
        <sz val="10"/>
        <rFont val="Times New Roman"/>
        <charset val="0"/>
      </rPr>
      <t xml:space="preserve">     </t>
    </r>
    <r>
      <rPr>
        <sz val="10"/>
        <rFont val="宋体"/>
        <charset val="134"/>
      </rPr>
      <t>增减额</t>
    </r>
  </si>
  <si>
    <r>
      <rPr>
        <sz val="10"/>
        <rFont val="宋体"/>
        <charset val="134"/>
      </rPr>
      <t>比上年增减</t>
    </r>
    <r>
      <rPr>
        <sz val="10"/>
        <rFont val="Times New Roman"/>
        <charset val="0"/>
      </rPr>
      <t xml:space="preserve">% </t>
    </r>
  </si>
  <si>
    <t>一般公共预算支出总计</t>
  </si>
  <si>
    <t>(一)一般公共预算支出小计</t>
  </si>
  <si>
    <t>1.一般公共服务支出</t>
  </si>
  <si>
    <t xml:space="preserve"> 人大事务</t>
  </si>
  <si>
    <t xml:space="preserve"> 政协事务</t>
  </si>
  <si>
    <t xml:space="preserve"> 政府办公厅(室)及相关机构事务</t>
  </si>
  <si>
    <t xml:space="preserve"> 发展与改革事务</t>
  </si>
  <si>
    <t xml:space="preserve"> 统计信息事务</t>
  </si>
  <si>
    <t xml:space="preserve"> 财政事务</t>
  </si>
  <si>
    <t xml:space="preserve"> 税收事务</t>
  </si>
  <si>
    <t xml:space="preserve"> 审计事务</t>
  </si>
  <si>
    <t xml:space="preserve"> 海关事务</t>
  </si>
  <si>
    <t xml:space="preserve"> 人力资源事务</t>
  </si>
  <si>
    <t xml:space="preserve"> 纪检监察事务</t>
  </si>
  <si>
    <t xml:space="preserve"> 商贸事务</t>
  </si>
  <si>
    <t xml:space="preserve"> 知识产权事务</t>
  </si>
  <si>
    <t xml:space="preserve"> 民族事务</t>
  </si>
  <si>
    <t xml:space="preserve"> 港澳台侨事务</t>
  </si>
  <si>
    <t xml:space="preserve"> 档案事务</t>
  </si>
  <si>
    <t xml:space="preserve"> 民主党派及工商联事务</t>
  </si>
  <si>
    <t xml:space="preserve"> 群众团体事务</t>
  </si>
  <si>
    <t xml:space="preserve"> 党委办公厅(室)及相关机构事务</t>
  </si>
  <si>
    <t xml:space="preserve"> 组织事务</t>
  </si>
  <si>
    <t xml:space="preserve"> 宣传事务</t>
  </si>
  <si>
    <t xml:space="preserve"> 统战事务</t>
  </si>
  <si>
    <t xml:space="preserve"> 对外联络事务</t>
  </si>
  <si>
    <t xml:space="preserve"> 其他共产党事务支出</t>
  </si>
  <si>
    <t xml:space="preserve"> 信访事务</t>
  </si>
  <si>
    <t xml:space="preserve"> 市场监督管理事务</t>
  </si>
  <si>
    <t xml:space="preserve"> 社会工作事务</t>
  </si>
  <si>
    <t xml:space="preserve"> 其他一般公共服务支出</t>
  </si>
  <si>
    <t>2.外交支出</t>
  </si>
  <si>
    <t>3.国防支出</t>
  </si>
  <si>
    <t xml:space="preserve"> 现役部队</t>
  </si>
  <si>
    <t xml:space="preserve"> 国防科研事业</t>
  </si>
  <si>
    <t xml:space="preserve"> 专项工程</t>
  </si>
  <si>
    <t xml:space="preserve"> 国防动员</t>
  </si>
  <si>
    <t xml:space="preserve"> 其他国防支出</t>
  </si>
  <si>
    <t>4.公共安全支出</t>
  </si>
  <si>
    <t xml:space="preserve"> 武装警察</t>
  </si>
  <si>
    <t xml:space="preserve"> 公安</t>
  </si>
  <si>
    <t xml:space="preserve"> 国家安全</t>
  </si>
  <si>
    <t xml:space="preserve"> 检察</t>
  </si>
  <si>
    <t xml:space="preserve"> 法院</t>
  </si>
  <si>
    <t xml:space="preserve"> 司法</t>
  </si>
  <si>
    <t xml:space="preserve"> 监狱</t>
  </si>
  <si>
    <t xml:space="preserve"> 强制隔离戒毒</t>
  </si>
  <si>
    <t xml:space="preserve"> 国家保密</t>
  </si>
  <si>
    <t xml:space="preserve"> 缉私警察</t>
  </si>
  <si>
    <t xml:space="preserve"> 其他公共安全支出</t>
  </si>
  <si>
    <t>5.教育支出</t>
  </si>
  <si>
    <t xml:space="preserve"> 教育管理事务</t>
  </si>
  <si>
    <t xml:space="preserve"> 普通教育</t>
  </si>
  <si>
    <t xml:space="preserve"> 职业教育</t>
  </si>
  <si>
    <t xml:space="preserve"> 成人教育</t>
  </si>
  <si>
    <t xml:space="preserve"> 广播电视教育</t>
  </si>
  <si>
    <t xml:space="preserve"> 留学教育</t>
  </si>
  <si>
    <t xml:space="preserve"> 特殊教育</t>
  </si>
  <si>
    <t xml:space="preserve"> 进修及培训</t>
  </si>
  <si>
    <t xml:space="preserve"> 教育费附加安排的支出</t>
  </si>
  <si>
    <t xml:space="preserve"> 其他教育支出</t>
  </si>
  <si>
    <t>6.科学技术支出</t>
  </si>
  <si>
    <t xml:space="preserve"> 科学技术管理事务</t>
  </si>
  <si>
    <t xml:space="preserve"> 基础研究</t>
  </si>
  <si>
    <t xml:space="preserve"> 应用研究</t>
  </si>
  <si>
    <t xml:space="preserve"> 技术研究与开发</t>
  </si>
  <si>
    <t xml:space="preserve"> 科技条件与服务</t>
  </si>
  <si>
    <t xml:space="preserve"> 社会科学</t>
  </si>
  <si>
    <t xml:space="preserve"> 科学技术普及</t>
  </si>
  <si>
    <t xml:space="preserve"> 科技交流与合作</t>
  </si>
  <si>
    <t xml:space="preserve"> 科技重大项目</t>
  </si>
  <si>
    <t xml:space="preserve"> 其他科学技术支出</t>
  </si>
  <si>
    <t>7.文化旅游体育与传媒支出</t>
  </si>
  <si>
    <t xml:space="preserve"> 文化和旅游</t>
  </si>
  <si>
    <t xml:space="preserve"> 文物</t>
  </si>
  <si>
    <t xml:space="preserve"> 体育</t>
  </si>
  <si>
    <t xml:space="preserve"> 新闻出版电影</t>
  </si>
  <si>
    <t xml:space="preserve"> 广播电视</t>
  </si>
  <si>
    <t xml:space="preserve"> 其他文化体育与传媒支出</t>
  </si>
  <si>
    <t>8.社会保障和就业支出</t>
  </si>
  <si>
    <t xml:space="preserve"> 人力资源和社会保障管理事务</t>
  </si>
  <si>
    <t xml:space="preserve"> 民政管理事务</t>
  </si>
  <si>
    <t xml:space="preserve"> 补充全国社会保障基金</t>
  </si>
  <si>
    <t xml:space="preserve"> 行政事业单位养老支出</t>
  </si>
  <si>
    <t xml:space="preserve"> 企业改革补助</t>
  </si>
  <si>
    <t xml:space="preserve"> 就业补助</t>
  </si>
  <si>
    <t xml:space="preserve"> 抚恤</t>
  </si>
  <si>
    <t xml:space="preserve"> 退役安置</t>
  </si>
  <si>
    <t xml:space="preserve"> 社会福利</t>
  </si>
  <si>
    <t xml:space="preserve"> 残疾人事业</t>
  </si>
  <si>
    <t xml:space="preserve"> 红十字事业</t>
  </si>
  <si>
    <t xml:space="preserve"> 最低生活保障</t>
  </si>
  <si>
    <t xml:space="preserve"> 临时救助</t>
  </si>
  <si>
    <t xml:space="preserve"> 特困人员供养</t>
  </si>
  <si>
    <t xml:space="preserve"> 补充道路交通事故社会救助基金</t>
  </si>
  <si>
    <t xml:space="preserve"> 其他生活救助</t>
  </si>
  <si>
    <t xml:space="preserve"> 财政对基本养老保险基金的补助</t>
  </si>
  <si>
    <t xml:space="preserve"> 财政对其他社会保险基金的补助</t>
  </si>
  <si>
    <t xml:space="preserve"> 退役军人管理事务</t>
  </si>
  <si>
    <t xml:space="preserve"> 财政代缴社会保险费支出</t>
  </si>
  <si>
    <t xml:space="preserve"> 其他社会保障和就业支出</t>
  </si>
  <si>
    <t>9.卫生健康支出</t>
  </si>
  <si>
    <t xml:space="preserve"> 卫生健康管理事务</t>
  </si>
  <si>
    <t xml:space="preserve"> 公立医院</t>
  </si>
  <si>
    <t xml:space="preserve"> 基层医疗卫生机构</t>
  </si>
  <si>
    <t xml:space="preserve"> 公共卫生</t>
  </si>
  <si>
    <t xml:space="preserve"> 中医药</t>
  </si>
  <si>
    <t xml:space="preserve"> 计划生育事务</t>
  </si>
  <si>
    <t xml:space="preserve"> 行政事业单位医疗</t>
  </si>
  <si>
    <t xml:space="preserve"> 财政对基本医疗保险基金的补助</t>
  </si>
  <si>
    <t xml:space="preserve"> 医疗救助</t>
  </si>
  <si>
    <t xml:space="preserve"> 优抚对象医疗</t>
  </si>
  <si>
    <t xml:space="preserve"> 医疗保障管理事务</t>
  </si>
  <si>
    <t xml:space="preserve"> 疾病预防控制事务</t>
  </si>
  <si>
    <t xml:space="preserve"> 托育服务</t>
  </si>
  <si>
    <t xml:space="preserve"> 老龄卫生健康事务</t>
  </si>
  <si>
    <t xml:space="preserve"> 其他卫生健康支出</t>
  </si>
  <si>
    <t>10.节能环保支出</t>
  </si>
  <si>
    <t xml:space="preserve"> 环境保护管理事务</t>
  </si>
  <si>
    <t xml:space="preserve"> 环境监测与监察</t>
  </si>
  <si>
    <t xml:space="preserve"> 污染防治</t>
  </si>
  <si>
    <t xml:space="preserve"> 自然生态保护</t>
  </si>
  <si>
    <t xml:space="preserve"> 森林保护修复</t>
  </si>
  <si>
    <t xml:space="preserve"> 退耕还林</t>
  </si>
  <si>
    <t xml:space="preserve"> 风沙荒漠治理</t>
  </si>
  <si>
    <t xml:space="preserve"> 退牧还草</t>
  </si>
  <si>
    <t xml:space="preserve"> 已垦草原退耕还草</t>
  </si>
  <si>
    <t xml:space="preserve"> 能源节约利用</t>
  </si>
  <si>
    <t xml:space="preserve"> 污染减排</t>
  </si>
  <si>
    <t xml:space="preserve"> 可再生能源</t>
  </si>
  <si>
    <t xml:space="preserve"> 循环经济</t>
  </si>
  <si>
    <t xml:space="preserve"> 能源管理事务</t>
  </si>
  <si>
    <t xml:space="preserve"> 其他节能环保支出</t>
  </si>
  <si>
    <t>11.城乡社区支出</t>
  </si>
  <si>
    <t xml:space="preserve"> 城乡社区管理事务</t>
  </si>
  <si>
    <t xml:space="preserve"> 城乡社区规划与管理</t>
  </si>
  <si>
    <t xml:space="preserve"> 城乡社区公共设施</t>
  </si>
  <si>
    <t xml:space="preserve"> 城乡社区环境卫生</t>
  </si>
  <si>
    <t xml:space="preserve"> 建设市场管理与监督</t>
  </si>
  <si>
    <t xml:space="preserve"> 其他城乡社区支出</t>
  </si>
  <si>
    <t>12.农林水支出</t>
  </si>
  <si>
    <t xml:space="preserve"> 农业农村</t>
  </si>
  <si>
    <t xml:space="preserve"> 林业和草原</t>
  </si>
  <si>
    <t xml:space="preserve"> 水利</t>
  </si>
  <si>
    <t xml:space="preserve"> 巩固脱贫衔接乡村振兴</t>
  </si>
  <si>
    <t xml:space="preserve"> 农村综合改革</t>
  </si>
  <si>
    <t xml:space="preserve"> 普惠金融发展支出</t>
  </si>
  <si>
    <t xml:space="preserve"> 目标价格补贴</t>
  </si>
  <si>
    <t xml:space="preserve"> 其他农林水支出</t>
  </si>
  <si>
    <t>13.交通运输支出</t>
  </si>
  <si>
    <t xml:space="preserve"> 公路水路运输</t>
  </si>
  <si>
    <t xml:space="preserve"> 铁路运输</t>
  </si>
  <si>
    <t xml:space="preserve"> 民用航空运输</t>
  </si>
  <si>
    <t xml:space="preserve"> 成品油价格改革对交通运输的补贴</t>
  </si>
  <si>
    <t xml:space="preserve"> 邮政业支出</t>
  </si>
  <si>
    <t xml:space="preserve"> 车辆购置税支出</t>
  </si>
  <si>
    <t xml:space="preserve"> 其他交通运输支出</t>
  </si>
  <si>
    <t>14.资源勘探信息等支出</t>
  </si>
  <si>
    <t xml:space="preserve"> 资源勘探开发</t>
  </si>
  <si>
    <t xml:space="preserve"> 制造业</t>
  </si>
  <si>
    <t xml:space="preserve"> 建筑业</t>
  </si>
  <si>
    <t xml:space="preserve"> 工业和信息产业监管</t>
  </si>
  <si>
    <t xml:space="preserve"> 国有资产监管</t>
  </si>
  <si>
    <t xml:space="preserve"> 支持中小企业发展和管理支出</t>
  </si>
  <si>
    <t xml:space="preserve"> 其他资源勘探信息等支出</t>
  </si>
  <si>
    <t>15.商业服务业等支出</t>
  </si>
  <si>
    <t xml:space="preserve"> 商业流通事务</t>
  </si>
  <si>
    <t xml:space="preserve"> 涉外发展服务支出</t>
  </si>
  <si>
    <t xml:space="preserve"> 其他商业服务业等支出</t>
  </si>
  <si>
    <t>16.金融支出</t>
  </si>
  <si>
    <t xml:space="preserve"> 金融部门行政支出</t>
  </si>
  <si>
    <t xml:space="preserve"> 金融部门监管支出</t>
  </si>
  <si>
    <t xml:space="preserve"> 金融发展支出</t>
  </si>
  <si>
    <t xml:space="preserve"> 金融调控支出</t>
  </si>
  <si>
    <t xml:space="preserve"> 其他金融支出</t>
  </si>
  <si>
    <t>17.援助其他地区支出</t>
  </si>
  <si>
    <t>18.自然资源海洋气象等支出</t>
  </si>
  <si>
    <t xml:space="preserve"> 自然资源事务</t>
  </si>
  <si>
    <t xml:space="preserve"> 气象事务</t>
  </si>
  <si>
    <t xml:space="preserve"> 其他国土海洋气象等支出</t>
  </si>
  <si>
    <t>19.住房保障支出</t>
  </si>
  <si>
    <t xml:space="preserve"> 保障性安居工程支出</t>
  </si>
  <si>
    <t xml:space="preserve"> 住房改革支出</t>
  </si>
  <si>
    <t xml:space="preserve"> 城乡社区住宅</t>
  </si>
  <si>
    <t>20.粮油物资储备支出</t>
  </si>
  <si>
    <t xml:space="preserve"> 粮油事务</t>
  </si>
  <si>
    <t xml:space="preserve"> 物资事务</t>
  </si>
  <si>
    <t xml:space="preserve"> 能源储备</t>
  </si>
  <si>
    <t xml:space="preserve"> 粮油储备</t>
  </si>
  <si>
    <t xml:space="preserve"> 重要商品储备</t>
  </si>
  <si>
    <t>21.灾害防治及应急管理支出</t>
  </si>
  <si>
    <t xml:space="preserve">  应急管理事务</t>
  </si>
  <si>
    <t xml:space="preserve">  消防事务</t>
  </si>
  <si>
    <t xml:space="preserve">  森林消防事务</t>
  </si>
  <si>
    <t xml:space="preserve">  煤矿安全</t>
  </si>
  <si>
    <t xml:space="preserve">  地震事务</t>
  </si>
  <si>
    <t xml:space="preserve">  自然灾害防治</t>
  </si>
  <si>
    <t xml:space="preserve">  自然灾害救灾及恢复重建支出</t>
  </si>
  <si>
    <t xml:space="preserve">  其他灾害防治及应急管理支出</t>
  </si>
  <si>
    <t>22.预备费</t>
  </si>
  <si>
    <t>23.其他支出(类)</t>
  </si>
  <si>
    <t xml:space="preserve"> 年初预留</t>
  </si>
  <si>
    <t xml:space="preserve"> 其他支出(款)</t>
  </si>
  <si>
    <t>24.债务付息支出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</si>
  <si>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</si>
  <si>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</si>
  <si>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</si>
  <si>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25.债务发行费用支出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</si>
  <si>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</si>
  <si>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</si>
  <si>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</si>
  <si>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(二)上解上级支出</t>
  </si>
  <si>
    <t>(三)债务还本支出</t>
  </si>
  <si>
    <t>(四)安排预算稳定调节基金</t>
  </si>
  <si>
    <t>(五)调出资金</t>
  </si>
  <si>
    <t>(六)待偿债置换一般债券结余</t>
  </si>
  <si>
    <t>(七)区域间转移性支出</t>
  </si>
  <si>
    <t>(八)年终结余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</si>
</sst>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  <numFmt numFmtId="178" formatCode="#,##0.0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shrinkToFit="1"/>
    </xf>
    <xf numFmtId="0" fontId="1" fillId="0" borderId="0" xfId="0" applyFont="1" applyFill="1" applyAlignment="1">
      <alignment horizontal="center" shrinkToFit="1"/>
    </xf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/>
    <xf numFmtId="176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/>
    </xf>
    <xf numFmtId="176" fontId="1" fillId="0" borderId="1" xfId="0" applyNumberFormat="1" applyFont="1" applyFill="1" applyBorder="1" applyAlignment="1">
      <alignment shrinkToFit="1"/>
    </xf>
    <xf numFmtId="177" fontId="4" fillId="0" borderId="1" xfId="0" applyNumberFormat="1" applyFont="1" applyFill="1" applyBorder="1" applyAlignment="1"/>
    <xf numFmtId="177" fontId="1" fillId="0" borderId="1" xfId="0" applyNumberFormat="1" applyFont="1" applyFill="1" applyBorder="1" applyAlignment="1"/>
    <xf numFmtId="0" fontId="1" fillId="0" borderId="0" xfId="0" applyFont="1" applyFill="1" applyAlignment="1">
      <alignment horizontal="right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3" fontId="1" fillId="0" borderId="2" xfId="0" applyNumberFormat="1" applyFont="1" applyFill="1" applyBorder="1" applyAlignment="1" applyProtection="1">
      <alignment vertical="center" wrapText="1"/>
    </xf>
    <xf numFmtId="178" fontId="1" fillId="0" borderId="2" xfId="0" applyNumberFormat="1" applyFont="1" applyFill="1" applyBorder="1" applyAlignment="1" applyProtection="1">
      <alignment vertical="center"/>
    </xf>
    <xf numFmtId="3" fontId="1" fillId="0" borderId="2" xfId="0" applyNumberFormat="1" applyFont="1" applyFill="1" applyBorder="1" applyAlignment="1" applyProtection="1">
      <alignment vertical="center"/>
    </xf>
    <xf numFmtId="0" fontId="1" fillId="0" borderId="2" xfId="0" applyFont="1" applyFill="1" applyBorder="1" applyAlignment="1">
      <alignment vertical="center" wrapText="1"/>
    </xf>
    <xf numFmtId="3" fontId="1" fillId="0" borderId="0" xfId="0" applyNumberFormat="1" applyFont="1" applyFill="1" applyAlignment="1"/>
    <xf numFmtId="0" fontId="1" fillId="0" borderId="2" xfId="0" applyNumberFormat="1" applyFont="1" applyFill="1" applyBorder="1" applyAlignment="1" applyProtection="1">
      <alignment vertical="center" wrapText="1" shrinkToFit="1"/>
    </xf>
    <xf numFmtId="3" fontId="1" fillId="0" borderId="2" xfId="0" applyNumberFormat="1" applyFont="1" applyFill="1" applyBorder="1" applyAlignment="1" applyProtection="1">
      <alignment horizontal="right" vertical="center"/>
    </xf>
    <xf numFmtId="3" fontId="1" fillId="0" borderId="2" xfId="0" applyNumberFormat="1" applyFont="1" applyFill="1" applyBorder="1" applyAlignment="1" applyProtection="1">
      <alignment vertical="center" wrapText="1"/>
      <protection locked="0"/>
    </xf>
    <xf numFmtId="178" fontId="1" fillId="0" borderId="2" xfId="0" applyNumberFormat="1" applyFont="1" applyFill="1" applyBorder="1" applyAlignment="1" applyProtection="1">
      <alignment vertical="center" shrinkToFit="1"/>
    </xf>
    <xf numFmtId="0" fontId="1" fillId="0" borderId="2" xfId="0" applyFont="1" applyFill="1" applyBorder="1" applyAlignment="1"/>
    <xf numFmtId="3" fontId="1" fillId="0" borderId="2" xfId="0" applyNumberFormat="1" applyFont="1" applyFill="1" applyBorder="1" applyAlignment="1" applyProtection="1">
      <alignment horizontal="right" vertical="center" wrapText="1"/>
    </xf>
    <xf numFmtId="3" fontId="1" fillId="0" borderId="2" xfId="0" applyNumberFormat="1" applyFont="1" applyFill="1" applyBorder="1" applyAlignment="1" applyProtection="1">
      <alignment vertical="center" shrinkToFit="1"/>
    </xf>
    <xf numFmtId="3" fontId="1" fillId="3" borderId="2" xfId="0" applyNumberFormat="1" applyFont="1" applyFill="1" applyBorder="1" applyAlignment="1" applyProtection="1">
      <alignment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 shrinkToFit="1"/>
    </xf>
    <xf numFmtId="3" fontId="1" fillId="0" borderId="2" xfId="0" applyNumberFormat="1" applyFont="1" applyFill="1" applyBorder="1" applyAlignment="1" applyProtection="1">
      <alignment horizontal="left" vertical="center" wrapText="1" shrinkToFit="1"/>
    </xf>
    <xf numFmtId="3" fontId="1" fillId="0" borderId="0" xfId="0" applyNumberFormat="1" applyFont="1" applyFill="1" applyAlignment="1">
      <alignment horizont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2"/>
  <sheetViews>
    <sheetView tabSelected="1" workbookViewId="0">
      <selection activeCell="A1" sqref="A1:H1"/>
    </sheetView>
  </sheetViews>
  <sheetFormatPr defaultColWidth="9" defaultRowHeight="15.95" customHeight="1"/>
  <cols>
    <col min="1" max="1" width="34.875" style="2" customWidth="1"/>
    <col min="2" max="2" width="8.875" style="3" customWidth="1"/>
    <col min="3" max="4" width="8.625" style="4" customWidth="1"/>
    <col min="5" max="5" width="7.875" style="1" customWidth="1"/>
    <col min="6" max="6" width="8.5" style="5" customWidth="1"/>
    <col min="7" max="7" width="8.25" style="1" customWidth="1"/>
    <col min="8" max="8" width="7" style="1" customWidth="1"/>
    <col min="9" max="16384" width="9" style="1"/>
  </cols>
  <sheetData>
    <row r="1" s="1" customFormat="1" ht="28.5" customHeight="1" spans="1:10">
      <c r="A1" s="6" t="s">
        <v>0</v>
      </c>
      <c r="B1" s="7"/>
      <c r="C1" s="7"/>
      <c r="D1" s="7"/>
      <c r="E1" s="7"/>
      <c r="F1" s="7"/>
      <c r="G1" s="7"/>
      <c r="H1" s="7"/>
    </row>
    <row r="2" s="1" customFormat="1" ht="23.25" customHeight="1" spans="1:10">
      <c r="A2" s="8" t="s">
        <v>1</v>
      </c>
      <c r="B2" s="8"/>
      <c r="C2" s="8"/>
      <c r="D2" s="8"/>
      <c r="E2" s="8"/>
      <c r="F2" s="9"/>
      <c r="G2" s="10"/>
      <c r="H2" s="11" t="s">
        <v>2</v>
      </c>
    </row>
    <row r="3" s="1" customFormat="1" ht="30.75" customHeight="1" spans="1:10">
      <c r="A3" s="12" t="s">
        <v>3</v>
      </c>
      <c r="B3" s="13" t="s">
        <v>4</v>
      </c>
      <c r="C3" s="13" t="s">
        <v>5</v>
      </c>
      <c r="D3" s="14" t="s">
        <v>6</v>
      </c>
      <c r="E3" s="15" t="s">
        <v>7</v>
      </c>
      <c r="F3" s="13" t="s">
        <v>8</v>
      </c>
      <c r="G3" s="13" t="s">
        <v>9</v>
      </c>
      <c r="H3" s="13" t="s">
        <v>10</v>
      </c>
    </row>
    <row r="4" s="1" customFormat="1" ht="18" customHeight="1" spans="1:10">
      <c r="A4" s="16" t="s">
        <v>11</v>
      </c>
      <c r="B4" s="17">
        <f t="shared" ref="B4:F4" si="0">SUM(B5,B215:B221)</f>
        <v>483674</v>
      </c>
      <c r="C4" s="17">
        <f t="shared" si="0"/>
        <v>870771</v>
      </c>
      <c r="D4" s="17">
        <f t="shared" si="0"/>
        <v>887125</v>
      </c>
      <c r="E4" s="18">
        <f t="shared" ref="E4:E30" si="1">IF(ISERROR(D4*100/C4),0,D4*100/C4)</f>
        <v>101.878105724697</v>
      </c>
      <c r="F4" s="17">
        <f t="shared" si="0"/>
        <v>783419</v>
      </c>
      <c r="G4" s="19">
        <f t="shared" ref="G4:G32" si="2">D4-F4</f>
        <v>103706</v>
      </c>
      <c r="H4" s="18">
        <f t="shared" ref="H4:H32" si="3">IF(F4=0,"",SUM(G4/F4)*100)</f>
        <v>13.2376161415539</v>
      </c>
    </row>
    <row r="5" s="1" customFormat="1" ht="18" customHeight="1" spans="1:10">
      <c r="A5" s="20" t="s">
        <v>12</v>
      </c>
      <c r="B5" s="17">
        <f t="shared" ref="B5:F5" si="4">SUM(B6,B36,B42,B54,B65,B76,B83,B105,B121,B137,B144,B153,B161,B169,B173,B180,B184,B188,B194,B203,B204,B207,B211)</f>
        <v>480108</v>
      </c>
      <c r="C5" s="17">
        <f t="shared" si="4"/>
        <v>638596</v>
      </c>
      <c r="D5" s="17">
        <f t="shared" si="4"/>
        <v>637216</v>
      </c>
      <c r="E5" s="18">
        <f t="shared" si="1"/>
        <v>99.783900932671</v>
      </c>
      <c r="F5" s="17">
        <f t="shared" si="4"/>
        <v>546324</v>
      </c>
      <c r="G5" s="19">
        <f t="shared" si="2"/>
        <v>90892</v>
      </c>
      <c r="H5" s="18">
        <f t="shared" si="3"/>
        <v>16.6370139331239</v>
      </c>
      <c r="I5" s="21"/>
    </row>
    <row r="6" s="1" customFormat="1" ht="18" customHeight="1" spans="1:10">
      <c r="A6" s="22" t="s">
        <v>13</v>
      </c>
      <c r="B6" s="17">
        <f t="shared" ref="B6:F6" si="5">SUM(B7:B34)</f>
        <v>54555</v>
      </c>
      <c r="C6" s="17">
        <f t="shared" si="5"/>
        <v>52249</v>
      </c>
      <c r="D6" s="17">
        <f t="shared" si="5"/>
        <v>52140</v>
      </c>
      <c r="E6" s="18">
        <f t="shared" si="1"/>
        <v>99.7913835671496</v>
      </c>
      <c r="F6" s="17">
        <f t="shared" si="5"/>
        <v>37136</v>
      </c>
      <c r="G6" s="19">
        <f t="shared" si="2"/>
        <v>15004</v>
      </c>
      <c r="H6" s="18">
        <f t="shared" si="3"/>
        <v>40.4028436018957</v>
      </c>
      <c r="I6" s="21"/>
      <c r="J6" s="21"/>
    </row>
    <row r="7" s="1" customFormat="1" ht="18" customHeight="1" spans="1:10">
      <c r="A7" s="22" t="s">
        <v>14</v>
      </c>
      <c r="B7" s="17">
        <v>586</v>
      </c>
      <c r="C7" s="17">
        <v>660</v>
      </c>
      <c r="D7" s="17">
        <v>660</v>
      </c>
      <c r="E7" s="18">
        <f t="shared" si="1"/>
        <v>100</v>
      </c>
      <c r="F7" s="17">
        <v>610</v>
      </c>
      <c r="G7" s="19">
        <f t="shared" si="2"/>
        <v>50</v>
      </c>
      <c r="H7" s="18">
        <f t="shared" si="3"/>
        <v>8.19672131147541</v>
      </c>
    </row>
    <row r="8" s="1" customFormat="1" ht="18" customHeight="1" spans="1:10">
      <c r="A8" s="22" t="s">
        <v>15</v>
      </c>
      <c r="B8" s="17">
        <v>542</v>
      </c>
      <c r="C8" s="17">
        <v>542</v>
      </c>
      <c r="D8" s="17">
        <v>501</v>
      </c>
      <c r="E8" s="18">
        <f t="shared" si="1"/>
        <v>92.4354243542435</v>
      </c>
      <c r="F8" s="17">
        <v>472</v>
      </c>
      <c r="G8" s="19">
        <f t="shared" si="2"/>
        <v>29</v>
      </c>
      <c r="H8" s="18">
        <f t="shared" si="3"/>
        <v>6.14406779661017</v>
      </c>
    </row>
    <row r="9" s="1" customFormat="1" ht="18" customHeight="1" spans="1:10">
      <c r="A9" s="22" t="s">
        <v>16</v>
      </c>
      <c r="B9" s="17">
        <v>26662</v>
      </c>
      <c r="C9" s="17">
        <v>26268</v>
      </c>
      <c r="D9" s="17">
        <v>26197</v>
      </c>
      <c r="E9" s="18">
        <f t="shared" si="1"/>
        <v>99.7297091518197</v>
      </c>
      <c r="F9" s="17">
        <v>17344</v>
      </c>
      <c r="G9" s="19">
        <f t="shared" si="2"/>
        <v>8853</v>
      </c>
      <c r="H9" s="18">
        <f t="shared" si="3"/>
        <v>51.0435885608856</v>
      </c>
    </row>
    <row r="10" s="1" customFormat="1" ht="18" customHeight="1" spans="1:10">
      <c r="A10" s="22" t="s">
        <v>17</v>
      </c>
      <c r="B10" s="17">
        <v>431</v>
      </c>
      <c r="C10" s="17">
        <v>2514</v>
      </c>
      <c r="D10" s="17">
        <v>2478</v>
      </c>
      <c r="E10" s="18">
        <f t="shared" si="1"/>
        <v>98.5680190930788</v>
      </c>
      <c r="F10" s="17">
        <v>2264</v>
      </c>
      <c r="G10" s="19">
        <f t="shared" si="2"/>
        <v>214</v>
      </c>
      <c r="H10" s="18">
        <f t="shared" si="3"/>
        <v>9.45229681978799</v>
      </c>
    </row>
    <row r="11" s="1" customFormat="1" ht="18" customHeight="1" spans="1:10">
      <c r="A11" s="22" t="s">
        <v>18</v>
      </c>
      <c r="B11" s="17">
        <v>326</v>
      </c>
      <c r="C11" s="17">
        <v>684</v>
      </c>
      <c r="D11" s="17">
        <v>683</v>
      </c>
      <c r="E11" s="18">
        <f t="shared" si="1"/>
        <v>99.8538011695906</v>
      </c>
      <c r="F11" s="17">
        <v>391</v>
      </c>
      <c r="G11" s="19">
        <f t="shared" si="2"/>
        <v>292</v>
      </c>
      <c r="H11" s="18">
        <f t="shared" si="3"/>
        <v>74.6803069053708</v>
      </c>
    </row>
    <row r="12" s="1" customFormat="1" ht="18" customHeight="1" spans="1:10">
      <c r="A12" s="22" t="s">
        <v>19</v>
      </c>
      <c r="B12" s="17">
        <v>7762</v>
      </c>
      <c r="C12" s="17">
        <v>2085</v>
      </c>
      <c r="D12" s="17">
        <v>2193</v>
      </c>
      <c r="E12" s="18">
        <f t="shared" si="1"/>
        <v>105.179856115108</v>
      </c>
      <c r="F12" s="17">
        <v>1594</v>
      </c>
      <c r="G12" s="19">
        <f t="shared" si="2"/>
        <v>599</v>
      </c>
      <c r="H12" s="18">
        <f t="shared" si="3"/>
        <v>37.5784190715182</v>
      </c>
    </row>
    <row r="13" s="1" customFormat="1" ht="18" customHeight="1" spans="1:10">
      <c r="A13" s="22" t="s">
        <v>20</v>
      </c>
      <c r="B13" s="17">
        <v>5500</v>
      </c>
      <c r="C13" s="17">
        <v>4366</v>
      </c>
      <c r="D13" s="17">
        <v>4339</v>
      </c>
      <c r="E13" s="18">
        <f t="shared" si="1"/>
        <v>99.3815849748053</v>
      </c>
      <c r="F13" s="17">
        <v>2980</v>
      </c>
      <c r="G13" s="19">
        <f t="shared" si="2"/>
        <v>1359</v>
      </c>
      <c r="H13" s="18">
        <f t="shared" si="3"/>
        <v>45.6040268456376</v>
      </c>
    </row>
    <row r="14" s="1" customFormat="1" ht="18" customHeight="1" spans="1:10">
      <c r="A14" s="22" t="s">
        <v>21</v>
      </c>
      <c r="B14" s="17">
        <v>440</v>
      </c>
      <c r="C14" s="17">
        <v>476</v>
      </c>
      <c r="D14" s="17">
        <v>481</v>
      </c>
      <c r="E14" s="18">
        <f t="shared" si="1"/>
        <v>101.050420168067</v>
      </c>
      <c r="F14" s="17">
        <v>441</v>
      </c>
      <c r="G14" s="19">
        <f t="shared" si="2"/>
        <v>40</v>
      </c>
      <c r="H14" s="18">
        <f t="shared" si="3"/>
        <v>9.0702947845805</v>
      </c>
    </row>
    <row r="15" s="1" customFormat="1" ht="18" customHeight="1" spans="1:10">
      <c r="A15" s="22" t="s">
        <v>22</v>
      </c>
      <c r="B15" s="17"/>
      <c r="C15" s="17"/>
      <c r="D15" s="17"/>
      <c r="E15" s="18">
        <f t="shared" si="1"/>
        <v>0</v>
      </c>
      <c r="F15" s="17"/>
      <c r="G15" s="19">
        <f t="shared" si="2"/>
        <v>0</v>
      </c>
      <c r="H15" s="18" t="str">
        <f t="shared" si="3"/>
        <v/>
      </c>
    </row>
    <row r="16" s="1" customFormat="1" ht="18" customHeight="1" spans="1:10">
      <c r="A16" s="22" t="s">
        <v>23</v>
      </c>
      <c r="B16" s="17"/>
      <c r="C16" s="17"/>
      <c r="D16" s="17"/>
      <c r="E16" s="18">
        <f t="shared" si="1"/>
        <v>0</v>
      </c>
      <c r="F16" s="17"/>
      <c r="G16" s="19">
        <f t="shared" si="2"/>
        <v>0</v>
      </c>
      <c r="H16" s="18" t="str">
        <f t="shared" si="3"/>
        <v/>
      </c>
    </row>
    <row r="17" s="1" customFormat="1" ht="18" customHeight="1" spans="1:8">
      <c r="A17" s="22" t="s">
        <v>24</v>
      </c>
      <c r="B17" s="17">
        <v>2284</v>
      </c>
      <c r="C17" s="17">
        <v>2686</v>
      </c>
      <c r="D17" s="17">
        <v>2687</v>
      </c>
      <c r="E17" s="18">
        <f t="shared" si="1"/>
        <v>100.037230081906</v>
      </c>
      <c r="F17" s="17">
        <v>2659</v>
      </c>
      <c r="G17" s="19">
        <f t="shared" si="2"/>
        <v>28</v>
      </c>
      <c r="H17" s="18">
        <f t="shared" si="3"/>
        <v>1.05302745393005</v>
      </c>
    </row>
    <row r="18" s="1" customFormat="1" ht="18" customHeight="1" spans="1:8">
      <c r="A18" s="22" t="s">
        <v>25</v>
      </c>
      <c r="B18" s="17">
        <v>1138</v>
      </c>
      <c r="C18" s="17">
        <v>866</v>
      </c>
      <c r="D18" s="17">
        <v>861</v>
      </c>
      <c r="E18" s="18">
        <f t="shared" si="1"/>
        <v>99.4226327944573</v>
      </c>
      <c r="F18" s="17">
        <v>745</v>
      </c>
      <c r="G18" s="19">
        <f t="shared" si="2"/>
        <v>116</v>
      </c>
      <c r="H18" s="18">
        <f t="shared" si="3"/>
        <v>15.5704697986577</v>
      </c>
    </row>
    <row r="19" s="1" customFormat="1" ht="18" customHeight="1" spans="1:8">
      <c r="A19" s="22" t="s">
        <v>26</v>
      </c>
      <c r="B19" s="17"/>
      <c r="C19" s="17"/>
      <c r="D19" s="17"/>
      <c r="E19" s="18">
        <f t="shared" si="1"/>
        <v>0</v>
      </c>
      <c r="F19" s="17"/>
      <c r="G19" s="19">
        <f t="shared" si="2"/>
        <v>0</v>
      </c>
      <c r="H19" s="18" t="str">
        <f t="shared" si="3"/>
        <v/>
      </c>
    </row>
    <row r="20" s="1" customFormat="1" ht="18" customHeight="1" spans="1:8">
      <c r="A20" s="22" t="s">
        <v>27</v>
      </c>
      <c r="B20" s="17">
        <v>132</v>
      </c>
      <c r="C20" s="17">
        <v>314</v>
      </c>
      <c r="D20" s="23">
        <v>314</v>
      </c>
      <c r="E20" s="18">
        <f t="shared" si="1"/>
        <v>100</v>
      </c>
      <c r="F20" s="23">
        <v>141</v>
      </c>
      <c r="G20" s="19">
        <f t="shared" si="2"/>
        <v>173</v>
      </c>
      <c r="H20" s="18">
        <f t="shared" si="3"/>
        <v>122.695035460993</v>
      </c>
    </row>
    <row r="21" s="1" customFormat="1" ht="18" customHeight="1" spans="1:8">
      <c r="A21" s="22" t="s">
        <v>28</v>
      </c>
      <c r="B21" s="17"/>
      <c r="C21" s="23"/>
      <c r="D21" s="17"/>
      <c r="E21" s="18">
        <f t="shared" si="1"/>
        <v>0</v>
      </c>
      <c r="F21" s="17"/>
      <c r="G21" s="19">
        <f t="shared" si="2"/>
        <v>0</v>
      </c>
      <c r="H21" s="18" t="str">
        <f t="shared" si="3"/>
        <v/>
      </c>
    </row>
    <row r="22" s="1" customFormat="1" ht="18" customHeight="1" spans="1:8">
      <c r="A22" s="22" t="s">
        <v>29</v>
      </c>
      <c r="B22" s="17">
        <v>146</v>
      </c>
      <c r="C22" s="17">
        <v>186</v>
      </c>
      <c r="D22" s="17">
        <v>186</v>
      </c>
      <c r="E22" s="18">
        <f t="shared" si="1"/>
        <v>100</v>
      </c>
      <c r="F22" s="17">
        <v>160</v>
      </c>
      <c r="G22" s="19">
        <f t="shared" si="2"/>
        <v>26</v>
      </c>
      <c r="H22" s="18">
        <f t="shared" si="3"/>
        <v>16.25</v>
      </c>
    </row>
    <row r="23" s="1" customFormat="1" ht="18" customHeight="1" spans="1:8">
      <c r="A23" s="22" t="s">
        <v>30</v>
      </c>
      <c r="B23" s="17">
        <v>112</v>
      </c>
      <c r="C23" s="17">
        <v>112</v>
      </c>
      <c r="D23" s="17">
        <v>106</v>
      </c>
      <c r="E23" s="18">
        <f t="shared" si="1"/>
        <v>94.6428571428571</v>
      </c>
      <c r="F23" s="17">
        <v>116</v>
      </c>
      <c r="G23" s="19">
        <f t="shared" si="2"/>
        <v>-10</v>
      </c>
      <c r="H23" s="18">
        <f t="shared" si="3"/>
        <v>-8.62068965517241</v>
      </c>
    </row>
    <row r="24" s="1" customFormat="1" ht="18" customHeight="1" spans="1:8">
      <c r="A24" s="22" t="s">
        <v>31</v>
      </c>
      <c r="B24" s="17">
        <v>637</v>
      </c>
      <c r="C24" s="17">
        <v>660</v>
      </c>
      <c r="D24" s="17">
        <v>660</v>
      </c>
      <c r="E24" s="18">
        <f t="shared" si="1"/>
        <v>100</v>
      </c>
      <c r="F24" s="17">
        <v>293</v>
      </c>
      <c r="G24" s="19">
        <f t="shared" si="2"/>
        <v>367</v>
      </c>
      <c r="H24" s="18">
        <f t="shared" si="3"/>
        <v>125.255972696246</v>
      </c>
    </row>
    <row r="25" s="1" customFormat="1" ht="18" customHeight="1" spans="1:8">
      <c r="A25" s="22" t="s">
        <v>32</v>
      </c>
      <c r="B25" s="17">
        <v>1908</v>
      </c>
      <c r="C25" s="17">
        <v>1816</v>
      </c>
      <c r="D25" s="17">
        <v>1780</v>
      </c>
      <c r="E25" s="18">
        <f t="shared" si="1"/>
        <v>98.0176211453744</v>
      </c>
      <c r="F25" s="17">
        <v>1783</v>
      </c>
      <c r="G25" s="19">
        <f t="shared" si="2"/>
        <v>-3</v>
      </c>
      <c r="H25" s="18">
        <f t="shared" si="3"/>
        <v>-0.168255748738082</v>
      </c>
    </row>
    <row r="26" s="1" customFormat="1" ht="18" customHeight="1" spans="1:8">
      <c r="A26" s="22" t="s">
        <v>33</v>
      </c>
      <c r="B26" s="17">
        <v>568</v>
      </c>
      <c r="C26" s="17">
        <v>661</v>
      </c>
      <c r="D26" s="17">
        <v>661</v>
      </c>
      <c r="E26" s="18">
        <f t="shared" si="1"/>
        <v>100</v>
      </c>
      <c r="F26" s="17">
        <v>516</v>
      </c>
      <c r="G26" s="19">
        <f t="shared" si="2"/>
        <v>145</v>
      </c>
      <c r="H26" s="18">
        <f t="shared" si="3"/>
        <v>28.1007751937984</v>
      </c>
    </row>
    <row r="27" s="1" customFormat="1" ht="18" customHeight="1" spans="1:8">
      <c r="A27" s="22" t="s">
        <v>34</v>
      </c>
      <c r="B27" s="17">
        <v>451</v>
      </c>
      <c r="C27" s="17">
        <v>937</v>
      </c>
      <c r="D27" s="17">
        <v>937</v>
      </c>
      <c r="E27" s="18">
        <f t="shared" si="1"/>
        <v>100</v>
      </c>
      <c r="F27" s="17">
        <v>696</v>
      </c>
      <c r="G27" s="19">
        <f t="shared" si="2"/>
        <v>241</v>
      </c>
      <c r="H27" s="18">
        <f t="shared" si="3"/>
        <v>34.6264367816092</v>
      </c>
    </row>
    <row r="28" s="1" customFormat="1" ht="18" customHeight="1" spans="1:8">
      <c r="A28" s="22" t="s">
        <v>35</v>
      </c>
      <c r="B28" s="17">
        <v>108</v>
      </c>
      <c r="C28" s="17">
        <v>221</v>
      </c>
      <c r="D28" s="17">
        <v>221</v>
      </c>
      <c r="E28" s="18">
        <f t="shared" si="1"/>
        <v>100</v>
      </c>
      <c r="F28" s="17">
        <v>163</v>
      </c>
      <c r="G28" s="19">
        <f t="shared" si="2"/>
        <v>58</v>
      </c>
      <c r="H28" s="18">
        <f t="shared" si="3"/>
        <v>35.5828220858896</v>
      </c>
    </row>
    <row r="29" s="1" customFormat="1" ht="18" customHeight="1" spans="1:8">
      <c r="A29" s="22" t="s">
        <v>36</v>
      </c>
      <c r="B29" s="17"/>
      <c r="C29" s="17"/>
      <c r="D29" s="17"/>
      <c r="E29" s="18">
        <f t="shared" si="1"/>
        <v>0</v>
      </c>
      <c r="F29" s="17"/>
      <c r="G29" s="19">
        <f t="shared" si="2"/>
        <v>0</v>
      </c>
      <c r="H29" s="18" t="str">
        <f t="shared" si="3"/>
        <v/>
      </c>
    </row>
    <row r="30" s="1" customFormat="1" ht="18" customHeight="1" spans="1:8">
      <c r="A30" s="22" t="s">
        <v>37</v>
      </c>
      <c r="B30" s="17"/>
      <c r="C30" s="17">
        <v>4</v>
      </c>
      <c r="D30" s="17">
        <v>4</v>
      </c>
      <c r="E30" s="18">
        <f t="shared" si="1"/>
        <v>100</v>
      </c>
      <c r="F30" s="17">
        <v>49</v>
      </c>
      <c r="G30" s="19">
        <f t="shared" si="2"/>
        <v>-45</v>
      </c>
      <c r="H30" s="18">
        <f t="shared" si="3"/>
        <v>-91.8367346938776</v>
      </c>
    </row>
    <row r="31" s="1" customFormat="1" ht="18" customHeight="1" spans="1:8">
      <c r="A31" s="22" t="s">
        <v>38</v>
      </c>
      <c r="B31" s="17">
        <v>1275</v>
      </c>
      <c r="C31" s="17">
        <v>2606</v>
      </c>
      <c r="D31" s="17">
        <v>2606</v>
      </c>
      <c r="E31" s="18"/>
      <c r="F31" s="17">
        <v>1144</v>
      </c>
      <c r="G31" s="19">
        <f t="shared" si="2"/>
        <v>1462</v>
      </c>
      <c r="H31" s="18">
        <f t="shared" si="3"/>
        <v>127.797202797203</v>
      </c>
    </row>
    <row r="32" s="1" customFormat="1" ht="18" customHeight="1" spans="1:8">
      <c r="A32" s="22" t="s">
        <v>39</v>
      </c>
      <c r="B32" s="17">
        <v>2348</v>
      </c>
      <c r="C32" s="17">
        <v>2927</v>
      </c>
      <c r="D32" s="17">
        <v>2927</v>
      </c>
      <c r="E32" s="18"/>
      <c r="F32" s="17">
        <v>2521</v>
      </c>
      <c r="G32" s="19">
        <f t="shared" si="2"/>
        <v>406</v>
      </c>
      <c r="H32" s="18">
        <f t="shared" si="3"/>
        <v>16.1047203490678</v>
      </c>
    </row>
    <row r="33" s="1" customFormat="1" ht="18" customHeight="1" spans="1:8">
      <c r="A33" s="22" t="s">
        <v>40</v>
      </c>
      <c r="B33" s="17">
        <v>484</v>
      </c>
      <c r="C33" s="17">
        <v>411</v>
      </c>
      <c r="D33" s="17">
        <v>411</v>
      </c>
      <c r="E33" s="18"/>
      <c r="F33" s="17">
        <v>40</v>
      </c>
      <c r="G33" s="19"/>
      <c r="H33" s="18"/>
    </row>
    <row r="34" s="1" customFormat="1" ht="18" customHeight="1" spans="1:8">
      <c r="A34" s="22" t="s">
        <v>41</v>
      </c>
      <c r="B34" s="17">
        <v>715</v>
      </c>
      <c r="C34" s="17">
        <v>247</v>
      </c>
      <c r="D34" s="17">
        <v>247</v>
      </c>
      <c r="E34" s="18">
        <f t="shared" ref="E34:E80" si="6">IF(ISERROR(D34*100/C34),0,D34*100/C34)</f>
        <v>100</v>
      </c>
      <c r="F34" s="17">
        <v>14</v>
      </c>
      <c r="G34" s="19">
        <f t="shared" ref="G34:G97" si="7">D34-F34</f>
        <v>233</v>
      </c>
      <c r="H34" s="18">
        <f t="shared" ref="H34:H97" si="8">IF(F34=0,"",SUM(G34/F34)*100)</f>
        <v>1664.28571428571</v>
      </c>
    </row>
    <row r="35" s="1" customFormat="1" ht="18" customHeight="1" spans="1:8">
      <c r="A35" s="22" t="s">
        <v>42</v>
      </c>
      <c r="B35" s="17"/>
      <c r="C35" s="17"/>
      <c r="D35" s="17"/>
      <c r="E35" s="18">
        <f t="shared" si="6"/>
        <v>0</v>
      </c>
      <c r="F35" s="17"/>
      <c r="G35" s="19">
        <f t="shared" si="7"/>
        <v>0</v>
      </c>
      <c r="H35" s="18" t="str">
        <f t="shared" si="8"/>
        <v/>
      </c>
    </row>
    <row r="36" s="1" customFormat="1" ht="18" customHeight="1" spans="1:8">
      <c r="A36" s="22" t="s">
        <v>43</v>
      </c>
      <c r="B36" s="17">
        <f t="shared" ref="B36:F36" si="9">SUM(B37:B41)</f>
        <v>72</v>
      </c>
      <c r="C36" s="17">
        <f t="shared" si="9"/>
        <v>723</v>
      </c>
      <c r="D36" s="17">
        <f t="shared" si="9"/>
        <v>723</v>
      </c>
      <c r="E36" s="18">
        <f t="shared" si="6"/>
        <v>100</v>
      </c>
      <c r="F36" s="17">
        <f t="shared" si="9"/>
        <v>158</v>
      </c>
      <c r="G36" s="19">
        <f t="shared" si="7"/>
        <v>565</v>
      </c>
      <c r="H36" s="18">
        <f t="shared" si="8"/>
        <v>357.594936708861</v>
      </c>
    </row>
    <row r="37" s="1" customFormat="1" ht="18" customHeight="1" spans="1:8">
      <c r="A37" s="22" t="s">
        <v>44</v>
      </c>
      <c r="B37" s="24"/>
      <c r="C37" s="17"/>
      <c r="D37" s="17"/>
      <c r="E37" s="18">
        <f t="shared" si="6"/>
        <v>0</v>
      </c>
      <c r="F37" s="17"/>
      <c r="G37" s="19">
        <f t="shared" si="7"/>
        <v>0</v>
      </c>
      <c r="H37" s="18" t="str">
        <f t="shared" si="8"/>
        <v/>
      </c>
    </row>
    <row r="38" s="1" customFormat="1" ht="18" customHeight="1" spans="1:8">
      <c r="A38" s="22" t="s">
        <v>45</v>
      </c>
      <c r="B38" s="17"/>
      <c r="C38" s="17"/>
      <c r="D38" s="17"/>
      <c r="E38" s="18">
        <f t="shared" si="6"/>
        <v>0</v>
      </c>
      <c r="F38" s="17"/>
      <c r="G38" s="19">
        <f t="shared" si="7"/>
        <v>0</v>
      </c>
      <c r="H38" s="18" t="str">
        <f t="shared" si="8"/>
        <v/>
      </c>
    </row>
    <row r="39" s="1" customFormat="1" ht="18" customHeight="1" spans="1:8">
      <c r="A39" s="22" t="s">
        <v>46</v>
      </c>
      <c r="B39" s="17"/>
      <c r="C39" s="17"/>
      <c r="D39" s="17"/>
      <c r="E39" s="18">
        <f t="shared" si="6"/>
        <v>0</v>
      </c>
      <c r="F39" s="17"/>
      <c r="G39" s="19">
        <f t="shared" si="7"/>
        <v>0</v>
      </c>
      <c r="H39" s="18" t="str">
        <f t="shared" si="8"/>
        <v/>
      </c>
    </row>
    <row r="40" s="1" customFormat="1" ht="18" customHeight="1" spans="1:8">
      <c r="A40" s="22" t="s">
        <v>47</v>
      </c>
      <c r="B40" s="17">
        <v>72</v>
      </c>
      <c r="C40" s="17">
        <v>723</v>
      </c>
      <c r="D40" s="17">
        <v>723</v>
      </c>
      <c r="E40" s="18">
        <f t="shared" si="6"/>
        <v>100</v>
      </c>
      <c r="F40" s="17">
        <v>158</v>
      </c>
      <c r="G40" s="19">
        <f t="shared" si="7"/>
        <v>565</v>
      </c>
      <c r="H40" s="18">
        <f t="shared" si="8"/>
        <v>357.594936708861</v>
      </c>
    </row>
    <row r="41" s="1" customFormat="1" ht="18" customHeight="1" spans="1:8">
      <c r="A41" s="22" t="s">
        <v>48</v>
      </c>
      <c r="B41" s="24"/>
      <c r="C41" s="17"/>
      <c r="D41" s="17"/>
      <c r="E41" s="18">
        <f t="shared" si="6"/>
        <v>0</v>
      </c>
      <c r="F41" s="17"/>
      <c r="G41" s="19">
        <f t="shared" si="7"/>
        <v>0</v>
      </c>
      <c r="H41" s="18" t="str">
        <f t="shared" si="8"/>
        <v/>
      </c>
    </row>
    <row r="42" s="1" customFormat="1" ht="18" customHeight="1" spans="1:8">
      <c r="A42" s="22" t="s">
        <v>49</v>
      </c>
      <c r="B42" s="17">
        <f t="shared" ref="B42:F42" si="10">SUM(B43:B53)</f>
        <v>18606</v>
      </c>
      <c r="C42" s="17">
        <f t="shared" si="10"/>
        <v>22467</v>
      </c>
      <c r="D42" s="17">
        <f t="shared" si="10"/>
        <v>22458</v>
      </c>
      <c r="E42" s="18">
        <f t="shared" si="6"/>
        <v>99.9599412471625</v>
      </c>
      <c r="F42" s="17">
        <f t="shared" si="10"/>
        <v>15602</v>
      </c>
      <c r="G42" s="19">
        <f t="shared" si="7"/>
        <v>6856</v>
      </c>
      <c r="H42" s="18">
        <f t="shared" si="8"/>
        <v>43.9430842199718</v>
      </c>
    </row>
    <row r="43" s="1" customFormat="1" ht="18" customHeight="1" spans="1:8">
      <c r="A43" s="22" t="s">
        <v>50</v>
      </c>
      <c r="B43" s="17">
        <v>30</v>
      </c>
      <c r="C43" s="17">
        <v>30</v>
      </c>
      <c r="D43" s="17">
        <v>30</v>
      </c>
      <c r="E43" s="18">
        <f t="shared" si="6"/>
        <v>100</v>
      </c>
      <c r="F43" s="17">
        <v>30</v>
      </c>
      <c r="G43" s="19">
        <f t="shared" si="7"/>
        <v>0</v>
      </c>
      <c r="H43" s="18">
        <f t="shared" si="8"/>
        <v>0</v>
      </c>
    </row>
    <row r="44" s="1" customFormat="1" ht="18" customHeight="1" spans="1:8">
      <c r="A44" s="22" t="s">
        <v>51</v>
      </c>
      <c r="B44" s="17">
        <v>17107</v>
      </c>
      <c r="C44" s="17">
        <v>20712</v>
      </c>
      <c r="D44" s="17">
        <v>20703</v>
      </c>
      <c r="E44" s="18">
        <f t="shared" si="6"/>
        <v>99.9565469293163</v>
      </c>
      <c r="F44" s="17">
        <v>14069</v>
      </c>
      <c r="G44" s="19">
        <f t="shared" si="7"/>
        <v>6634</v>
      </c>
      <c r="H44" s="18">
        <f t="shared" si="8"/>
        <v>47.1533158006966</v>
      </c>
    </row>
    <row r="45" s="1" customFormat="1" ht="18" customHeight="1" spans="1:8">
      <c r="A45" s="22" t="s">
        <v>52</v>
      </c>
      <c r="B45" s="17"/>
      <c r="C45" s="17">
        <v>72</v>
      </c>
      <c r="D45" s="17">
        <v>72</v>
      </c>
      <c r="E45" s="18">
        <f t="shared" si="6"/>
        <v>100</v>
      </c>
      <c r="F45" s="17"/>
      <c r="G45" s="19">
        <f t="shared" si="7"/>
        <v>72</v>
      </c>
      <c r="H45" s="18" t="str">
        <f t="shared" si="8"/>
        <v/>
      </c>
    </row>
    <row r="46" s="1" customFormat="1" ht="18" customHeight="1" spans="1:8">
      <c r="A46" s="22" t="s">
        <v>53</v>
      </c>
      <c r="B46" s="17"/>
      <c r="C46" s="17">
        <v>275</v>
      </c>
      <c r="D46" s="17">
        <v>275</v>
      </c>
      <c r="E46" s="18">
        <f t="shared" si="6"/>
        <v>100</v>
      </c>
      <c r="F46" s="17">
        <v>213</v>
      </c>
      <c r="G46" s="19">
        <f t="shared" si="7"/>
        <v>62</v>
      </c>
      <c r="H46" s="18">
        <f t="shared" si="8"/>
        <v>29.1079812206573</v>
      </c>
    </row>
    <row r="47" s="1" customFormat="1" ht="18" customHeight="1" spans="1:8">
      <c r="A47" s="22" t="s">
        <v>54</v>
      </c>
      <c r="B47" s="17">
        <v>200</v>
      </c>
      <c r="C47" s="17">
        <v>238</v>
      </c>
      <c r="D47" s="17">
        <v>238</v>
      </c>
      <c r="E47" s="18">
        <f t="shared" si="6"/>
        <v>100</v>
      </c>
      <c r="F47" s="17">
        <v>259</v>
      </c>
      <c r="G47" s="19">
        <f t="shared" si="7"/>
        <v>-21</v>
      </c>
      <c r="H47" s="18">
        <f t="shared" si="8"/>
        <v>-8.10810810810811</v>
      </c>
    </row>
    <row r="48" s="1" customFormat="1" ht="18" customHeight="1" spans="1:8">
      <c r="A48" s="22" t="s">
        <v>55</v>
      </c>
      <c r="B48" s="17">
        <v>1269</v>
      </c>
      <c r="C48" s="17">
        <v>1125</v>
      </c>
      <c r="D48" s="17">
        <v>1125</v>
      </c>
      <c r="E48" s="18">
        <f t="shared" si="6"/>
        <v>100</v>
      </c>
      <c r="F48" s="17">
        <v>1031</v>
      </c>
      <c r="G48" s="19">
        <f t="shared" si="7"/>
        <v>94</v>
      </c>
      <c r="H48" s="18">
        <f t="shared" si="8"/>
        <v>9.11736178467507</v>
      </c>
    </row>
    <row r="49" s="1" customFormat="1" ht="18" customHeight="1" spans="1:8">
      <c r="A49" s="22" t="s">
        <v>56</v>
      </c>
      <c r="B49" s="17"/>
      <c r="C49" s="17"/>
      <c r="D49" s="17"/>
      <c r="E49" s="18">
        <f t="shared" si="6"/>
        <v>0</v>
      </c>
      <c r="F49" s="17"/>
      <c r="G49" s="19">
        <f t="shared" si="7"/>
        <v>0</v>
      </c>
      <c r="H49" s="18" t="str">
        <f t="shared" si="8"/>
        <v/>
      </c>
    </row>
    <row r="50" s="1" customFormat="1" ht="18" customHeight="1" spans="1:8">
      <c r="A50" s="22" t="s">
        <v>57</v>
      </c>
      <c r="B50" s="17"/>
      <c r="C50" s="17"/>
      <c r="D50" s="17"/>
      <c r="E50" s="18">
        <f t="shared" si="6"/>
        <v>0</v>
      </c>
      <c r="F50" s="17"/>
      <c r="G50" s="19">
        <f t="shared" si="7"/>
        <v>0</v>
      </c>
      <c r="H50" s="18" t="str">
        <f t="shared" si="8"/>
        <v/>
      </c>
    </row>
    <row r="51" s="1" customFormat="1" ht="18" customHeight="1" spans="1:8">
      <c r="A51" s="22" t="s">
        <v>58</v>
      </c>
      <c r="B51" s="17"/>
      <c r="C51" s="17"/>
      <c r="D51" s="17"/>
      <c r="E51" s="18">
        <f t="shared" si="6"/>
        <v>0</v>
      </c>
      <c r="F51" s="17"/>
      <c r="G51" s="19">
        <f t="shared" si="7"/>
        <v>0</v>
      </c>
      <c r="H51" s="18" t="str">
        <f t="shared" si="8"/>
        <v/>
      </c>
    </row>
    <row r="52" s="1" customFormat="1" ht="18" customHeight="1" spans="1:8">
      <c r="A52" s="22" t="s">
        <v>59</v>
      </c>
      <c r="B52" s="17"/>
      <c r="C52" s="17"/>
      <c r="D52" s="17"/>
      <c r="E52" s="18">
        <f t="shared" si="6"/>
        <v>0</v>
      </c>
      <c r="F52" s="17"/>
      <c r="G52" s="19">
        <f t="shared" si="7"/>
        <v>0</v>
      </c>
      <c r="H52" s="18" t="str">
        <f t="shared" si="8"/>
        <v/>
      </c>
    </row>
    <row r="53" s="1" customFormat="1" ht="18" customHeight="1" spans="1:8">
      <c r="A53" s="22" t="s">
        <v>60</v>
      </c>
      <c r="B53" s="17"/>
      <c r="C53" s="17">
        <v>15</v>
      </c>
      <c r="D53" s="17">
        <v>15</v>
      </c>
      <c r="E53" s="25">
        <f t="shared" si="6"/>
        <v>100</v>
      </c>
      <c r="F53" s="17"/>
      <c r="G53" s="19">
        <f t="shared" si="7"/>
        <v>15</v>
      </c>
      <c r="H53" s="25" t="str">
        <f t="shared" si="8"/>
        <v/>
      </c>
    </row>
    <row r="54" s="1" customFormat="1" ht="18" customHeight="1" spans="1:8">
      <c r="A54" s="22" t="s">
        <v>61</v>
      </c>
      <c r="B54" s="24">
        <f t="shared" ref="B54:F54" si="11">SUM(B55:B64)</f>
        <v>111612</v>
      </c>
      <c r="C54" s="24">
        <f t="shared" si="11"/>
        <v>125622</v>
      </c>
      <c r="D54" s="24">
        <f t="shared" si="11"/>
        <v>125574</v>
      </c>
      <c r="E54" s="18">
        <f t="shared" si="6"/>
        <v>99.9617901323017</v>
      </c>
      <c r="F54" s="24">
        <f t="shared" si="11"/>
        <v>108505</v>
      </c>
      <c r="G54" s="19">
        <f t="shared" si="7"/>
        <v>17069</v>
      </c>
      <c r="H54" s="18">
        <f t="shared" si="8"/>
        <v>15.7310723008156</v>
      </c>
    </row>
    <row r="55" s="1" customFormat="1" ht="18" customHeight="1" spans="1:8">
      <c r="A55" s="22" t="s">
        <v>62</v>
      </c>
      <c r="B55" s="17">
        <v>1164</v>
      </c>
      <c r="C55" s="17">
        <v>1409</v>
      </c>
      <c r="D55" s="17">
        <v>1409</v>
      </c>
      <c r="E55" s="18">
        <f t="shared" si="6"/>
        <v>100</v>
      </c>
      <c r="F55" s="17">
        <v>1312</v>
      </c>
      <c r="G55" s="19">
        <f t="shared" si="7"/>
        <v>97</v>
      </c>
      <c r="H55" s="18">
        <f t="shared" si="8"/>
        <v>7.39329268292683</v>
      </c>
    </row>
    <row r="56" s="1" customFormat="1" ht="18" customHeight="1" spans="1:8">
      <c r="A56" s="22" t="s">
        <v>63</v>
      </c>
      <c r="B56" s="17">
        <v>103404</v>
      </c>
      <c r="C56" s="17">
        <v>119642</v>
      </c>
      <c r="D56" s="17">
        <v>119594</v>
      </c>
      <c r="E56" s="18">
        <f t="shared" si="6"/>
        <v>99.9598803095903</v>
      </c>
      <c r="F56" s="17">
        <v>102228</v>
      </c>
      <c r="G56" s="19">
        <f t="shared" si="7"/>
        <v>17366</v>
      </c>
      <c r="H56" s="18">
        <f t="shared" si="8"/>
        <v>16.9875180968032</v>
      </c>
    </row>
    <row r="57" s="1" customFormat="1" ht="18" customHeight="1" spans="1:8">
      <c r="A57" s="22" t="s">
        <v>64</v>
      </c>
      <c r="B57" s="17">
        <v>5036</v>
      </c>
      <c r="C57" s="17">
        <v>4056</v>
      </c>
      <c r="D57" s="17">
        <v>4056</v>
      </c>
      <c r="E57" s="18">
        <f t="shared" si="6"/>
        <v>100</v>
      </c>
      <c r="F57" s="17">
        <v>4603</v>
      </c>
      <c r="G57" s="19">
        <f t="shared" si="7"/>
        <v>-547</v>
      </c>
      <c r="H57" s="18">
        <f t="shared" si="8"/>
        <v>-11.8835542037801</v>
      </c>
    </row>
    <row r="58" s="1" customFormat="1" ht="18" customHeight="1" spans="1:8">
      <c r="A58" s="22" t="s">
        <v>65</v>
      </c>
      <c r="B58" s="17"/>
      <c r="C58" s="17"/>
      <c r="D58" s="17"/>
      <c r="E58" s="18">
        <f t="shared" si="6"/>
        <v>0</v>
      </c>
      <c r="F58" s="17"/>
      <c r="G58" s="19">
        <f t="shared" si="7"/>
        <v>0</v>
      </c>
      <c r="H58" s="18" t="str">
        <f t="shared" si="8"/>
        <v/>
      </c>
    </row>
    <row r="59" s="1" customFormat="1" ht="18" customHeight="1" spans="1:8">
      <c r="A59" s="22" t="s">
        <v>66</v>
      </c>
      <c r="B59" s="17"/>
      <c r="C59" s="17"/>
      <c r="D59" s="17"/>
      <c r="E59" s="18">
        <f t="shared" si="6"/>
        <v>0</v>
      </c>
      <c r="F59" s="17"/>
      <c r="G59" s="19">
        <f t="shared" si="7"/>
        <v>0</v>
      </c>
      <c r="H59" s="18" t="str">
        <f t="shared" si="8"/>
        <v/>
      </c>
    </row>
    <row r="60" s="1" customFormat="1" ht="18" customHeight="1" spans="1:8">
      <c r="A60" s="22" t="s">
        <v>67</v>
      </c>
      <c r="B60" s="17"/>
      <c r="C60" s="17"/>
      <c r="D60" s="17"/>
      <c r="E60" s="18">
        <f t="shared" si="6"/>
        <v>0</v>
      </c>
      <c r="F60" s="17"/>
      <c r="G60" s="19">
        <f t="shared" si="7"/>
        <v>0</v>
      </c>
      <c r="H60" s="18" t="str">
        <f t="shared" si="8"/>
        <v/>
      </c>
    </row>
    <row r="61" s="1" customFormat="1" ht="18" customHeight="1" spans="1:8">
      <c r="A61" s="22" t="s">
        <v>68</v>
      </c>
      <c r="B61" s="17">
        <v>8</v>
      </c>
      <c r="C61" s="17">
        <v>5</v>
      </c>
      <c r="D61" s="17">
        <v>5</v>
      </c>
      <c r="E61" s="18">
        <f t="shared" si="6"/>
        <v>100</v>
      </c>
      <c r="F61" s="17"/>
      <c r="G61" s="19">
        <f t="shared" si="7"/>
        <v>5</v>
      </c>
      <c r="H61" s="18" t="str">
        <f t="shared" si="8"/>
        <v/>
      </c>
    </row>
    <row r="62" s="1" customFormat="1" ht="18" customHeight="1" spans="1:8">
      <c r="A62" s="22" t="s">
        <v>69</v>
      </c>
      <c r="B62" s="17"/>
      <c r="C62" s="17">
        <v>155</v>
      </c>
      <c r="D62" s="17">
        <v>155</v>
      </c>
      <c r="E62" s="18">
        <f t="shared" si="6"/>
        <v>100</v>
      </c>
      <c r="F62" s="17"/>
      <c r="G62" s="19">
        <f t="shared" si="7"/>
        <v>155</v>
      </c>
      <c r="H62" s="18" t="str">
        <f t="shared" si="8"/>
        <v/>
      </c>
    </row>
    <row r="63" s="1" customFormat="1" ht="18" customHeight="1" spans="1:8">
      <c r="A63" s="22" t="s">
        <v>70</v>
      </c>
      <c r="B63" s="17"/>
      <c r="C63" s="17">
        <v>324</v>
      </c>
      <c r="D63" s="17">
        <v>324</v>
      </c>
      <c r="E63" s="18">
        <f t="shared" si="6"/>
        <v>100</v>
      </c>
      <c r="F63" s="17">
        <v>362</v>
      </c>
      <c r="G63" s="19">
        <f t="shared" si="7"/>
        <v>-38</v>
      </c>
      <c r="H63" s="18">
        <f t="shared" si="8"/>
        <v>-10.4972375690608</v>
      </c>
    </row>
    <row r="64" s="1" customFormat="1" ht="18" customHeight="1" spans="1:8">
      <c r="A64" s="22" t="s">
        <v>71</v>
      </c>
      <c r="B64" s="17">
        <v>2000</v>
      </c>
      <c r="C64" s="17">
        <v>31</v>
      </c>
      <c r="D64" s="17">
        <v>31</v>
      </c>
      <c r="E64" s="18">
        <f t="shared" si="6"/>
        <v>100</v>
      </c>
      <c r="F64" s="17"/>
      <c r="G64" s="19">
        <f t="shared" si="7"/>
        <v>31</v>
      </c>
      <c r="H64" s="18" t="str">
        <f t="shared" si="8"/>
        <v/>
      </c>
    </row>
    <row r="65" s="1" customFormat="1" ht="18" customHeight="1" spans="1:8">
      <c r="A65" s="22" t="s">
        <v>72</v>
      </c>
      <c r="B65" s="24">
        <f t="shared" ref="B65:F65" si="12">SUM(B66:B75)</f>
        <v>1668</v>
      </c>
      <c r="C65" s="24">
        <f t="shared" si="12"/>
        <v>7853</v>
      </c>
      <c r="D65" s="24">
        <f t="shared" si="12"/>
        <v>7853</v>
      </c>
      <c r="E65" s="18">
        <f t="shared" si="6"/>
        <v>100</v>
      </c>
      <c r="F65" s="24">
        <f t="shared" si="12"/>
        <v>6322</v>
      </c>
      <c r="G65" s="19">
        <f t="shared" si="7"/>
        <v>1531</v>
      </c>
      <c r="H65" s="18">
        <f t="shared" si="8"/>
        <v>24.2170199304018</v>
      </c>
    </row>
    <row r="66" s="1" customFormat="1" ht="18" customHeight="1" spans="1:8">
      <c r="A66" s="22" t="s">
        <v>73</v>
      </c>
      <c r="B66" s="17">
        <v>1580</v>
      </c>
      <c r="C66" s="17">
        <v>4536</v>
      </c>
      <c r="D66" s="17">
        <v>4536</v>
      </c>
      <c r="E66" s="18">
        <f t="shared" si="6"/>
        <v>100</v>
      </c>
      <c r="F66" s="17">
        <v>5314</v>
      </c>
      <c r="G66" s="19">
        <f t="shared" si="7"/>
        <v>-778</v>
      </c>
      <c r="H66" s="18">
        <f t="shared" si="8"/>
        <v>-14.6405720737674</v>
      </c>
    </row>
    <row r="67" s="1" customFormat="1" ht="18" customHeight="1" spans="1:8">
      <c r="A67" s="22" t="s">
        <v>74</v>
      </c>
      <c r="B67" s="17"/>
      <c r="C67" s="17"/>
      <c r="D67" s="17"/>
      <c r="E67" s="18">
        <f t="shared" si="6"/>
        <v>0</v>
      </c>
      <c r="F67" s="17"/>
      <c r="G67" s="19">
        <f t="shared" si="7"/>
        <v>0</v>
      </c>
      <c r="H67" s="18" t="str">
        <f t="shared" si="8"/>
        <v/>
      </c>
    </row>
    <row r="68" s="1" customFormat="1" ht="18" customHeight="1" spans="1:8">
      <c r="A68" s="22" t="s">
        <v>75</v>
      </c>
      <c r="B68" s="17"/>
      <c r="C68" s="17"/>
      <c r="D68" s="17"/>
      <c r="E68" s="18">
        <f t="shared" si="6"/>
        <v>0</v>
      </c>
      <c r="F68" s="17"/>
      <c r="G68" s="19">
        <f t="shared" si="7"/>
        <v>0</v>
      </c>
      <c r="H68" s="18" t="str">
        <f t="shared" si="8"/>
        <v/>
      </c>
    </row>
    <row r="69" s="1" customFormat="1" ht="18" customHeight="1" spans="1:8">
      <c r="A69" s="22" t="s">
        <v>76</v>
      </c>
      <c r="B69" s="17"/>
      <c r="C69" s="17">
        <v>314</v>
      </c>
      <c r="D69" s="17">
        <v>314</v>
      </c>
      <c r="E69" s="18">
        <f t="shared" si="6"/>
        <v>100</v>
      </c>
      <c r="F69" s="17">
        <v>156</v>
      </c>
      <c r="G69" s="19">
        <f t="shared" si="7"/>
        <v>158</v>
      </c>
      <c r="H69" s="18">
        <f t="shared" si="8"/>
        <v>101.282051282051</v>
      </c>
    </row>
    <row r="70" s="1" customFormat="1" ht="18" customHeight="1" spans="1:8">
      <c r="A70" s="22" t="s">
        <v>77</v>
      </c>
      <c r="B70" s="17"/>
      <c r="C70" s="17"/>
      <c r="D70" s="17"/>
      <c r="E70" s="18">
        <f t="shared" si="6"/>
        <v>0</v>
      </c>
      <c r="F70" s="17">
        <v>50</v>
      </c>
      <c r="G70" s="19">
        <f t="shared" si="7"/>
        <v>-50</v>
      </c>
      <c r="H70" s="18">
        <f t="shared" si="8"/>
        <v>-100</v>
      </c>
    </row>
    <row r="71" s="1" customFormat="1" ht="18" customHeight="1" spans="1:8">
      <c r="A71" s="22" t="s">
        <v>78</v>
      </c>
      <c r="B71" s="17"/>
      <c r="C71" s="17"/>
      <c r="D71" s="17"/>
      <c r="E71" s="18">
        <f t="shared" si="6"/>
        <v>0</v>
      </c>
      <c r="F71" s="17"/>
      <c r="G71" s="19">
        <f t="shared" si="7"/>
        <v>0</v>
      </c>
      <c r="H71" s="18" t="str">
        <f t="shared" si="8"/>
        <v/>
      </c>
    </row>
    <row r="72" s="1" customFormat="1" ht="18" customHeight="1" spans="1:8">
      <c r="A72" s="22" t="s">
        <v>79</v>
      </c>
      <c r="B72" s="17">
        <v>88</v>
      </c>
      <c r="C72" s="17">
        <v>186</v>
      </c>
      <c r="D72" s="17">
        <v>186</v>
      </c>
      <c r="E72" s="18">
        <f t="shared" si="6"/>
        <v>100</v>
      </c>
      <c r="F72" s="17">
        <v>99</v>
      </c>
      <c r="G72" s="19">
        <f t="shared" si="7"/>
        <v>87</v>
      </c>
      <c r="H72" s="18">
        <f t="shared" si="8"/>
        <v>87.8787878787879</v>
      </c>
    </row>
    <row r="73" s="1" customFormat="1" ht="18" customHeight="1" spans="1:8">
      <c r="A73" s="22" t="s">
        <v>80</v>
      </c>
      <c r="B73" s="17"/>
      <c r="C73" s="17"/>
      <c r="D73" s="17"/>
      <c r="E73" s="18">
        <f t="shared" si="6"/>
        <v>0</v>
      </c>
      <c r="F73" s="17">
        <v>72</v>
      </c>
      <c r="G73" s="19">
        <f t="shared" si="7"/>
        <v>-72</v>
      </c>
      <c r="H73" s="18">
        <f t="shared" si="8"/>
        <v>-100</v>
      </c>
    </row>
    <row r="74" s="1" customFormat="1" ht="18" customHeight="1" spans="1:8">
      <c r="A74" s="22" t="s">
        <v>81</v>
      </c>
      <c r="B74" s="17"/>
      <c r="C74" s="17">
        <v>200</v>
      </c>
      <c r="D74" s="17">
        <v>200</v>
      </c>
      <c r="E74" s="18">
        <f t="shared" si="6"/>
        <v>100</v>
      </c>
      <c r="F74" s="17"/>
      <c r="G74" s="19">
        <f t="shared" si="7"/>
        <v>200</v>
      </c>
      <c r="H74" s="18" t="str">
        <f t="shared" si="8"/>
        <v/>
      </c>
    </row>
    <row r="75" s="1" customFormat="1" ht="18" customHeight="1" spans="1:8">
      <c r="A75" s="22" t="s">
        <v>82</v>
      </c>
      <c r="B75" s="17"/>
      <c r="C75" s="17">
        <v>2617</v>
      </c>
      <c r="D75" s="17">
        <v>2617</v>
      </c>
      <c r="E75" s="18">
        <f t="shared" si="6"/>
        <v>100</v>
      </c>
      <c r="F75" s="17">
        <v>631</v>
      </c>
      <c r="G75" s="19">
        <f t="shared" si="7"/>
        <v>1986</v>
      </c>
      <c r="H75" s="18">
        <f t="shared" si="8"/>
        <v>314.738510301109</v>
      </c>
    </row>
    <row r="76" s="1" customFormat="1" ht="18" customHeight="1" spans="1:8">
      <c r="A76" s="22" t="s">
        <v>83</v>
      </c>
      <c r="B76" s="24">
        <f t="shared" ref="B76:F76" si="13">SUM(B77:B82)</f>
        <v>2188</v>
      </c>
      <c r="C76" s="24">
        <f t="shared" si="13"/>
        <v>2115</v>
      </c>
      <c r="D76" s="24">
        <f t="shared" si="13"/>
        <v>2115</v>
      </c>
      <c r="E76" s="18">
        <f t="shared" si="6"/>
        <v>100</v>
      </c>
      <c r="F76" s="24">
        <f t="shared" si="13"/>
        <v>2459</v>
      </c>
      <c r="G76" s="19">
        <f t="shared" si="7"/>
        <v>-344</v>
      </c>
      <c r="H76" s="18">
        <f t="shared" si="8"/>
        <v>-13.9894265961773</v>
      </c>
    </row>
    <row r="77" s="1" customFormat="1" ht="18" customHeight="1" spans="1:8">
      <c r="A77" s="22" t="s">
        <v>84</v>
      </c>
      <c r="B77" s="17">
        <v>1276</v>
      </c>
      <c r="C77" s="17">
        <v>1326</v>
      </c>
      <c r="D77" s="17">
        <v>994</v>
      </c>
      <c r="E77" s="18">
        <f t="shared" si="6"/>
        <v>74.9622926093514</v>
      </c>
      <c r="F77" s="17">
        <v>1111</v>
      </c>
      <c r="G77" s="19">
        <f t="shared" si="7"/>
        <v>-117</v>
      </c>
      <c r="H77" s="18">
        <f t="shared" si="8"/>
        <v>-10.5310531053105</v>
      </c>
    </row>
    <row r="78" s="1" customFormat="1" ht="18" customHeight="1" spans="1:8">
      <c r="A78" s="22" t="s">
        <v>85</v>
      </c>
      <c r="B78" s="17">
        <v>293</v>
      </c>
      <c r="C78" s="17">
        <v>44</v>
      </c>
      <c r="D78" s="17">
        <v>135</v>
      </c>
      <c r="E78" s="18">
        <f t="shared" si="6"/>
        <v>306.818181818182</v>
      </c>
      <c r="F78" s="17">
        <v>100</v>
      </c>
      <c r="G78" s="19">
        <f t="shared" si="7"/>
        <v>35</v>
      </c>
      <c r="H78" s="18">
        <f t="shared" si="8"/>
        <v>35</v>
      </c>
    </row>
    <row r="79" s="1" customFormat="1" ht="18" customHeight="1" spans="1:8">
      <c r="A79" s="22" t="s">
        <v>86</v>
      </c>
      <c r="B79" s="17"/>
      <c r="C79" s="17"/>
      <c r="D79" s="17">
        <v>240</v>
      </c>
      <c r="E79" s="18">
        <f t="shared" si="6"/>
        <v>0</v>
      </c>
      <c r="F79" s="17">
        <v>460</v>
      </c>
      <c r="G79" s="19">
        <f t="shared" si="7"/>
        <v>-220</v>
      </c>
      <c r="H79" s="18">
        <f t="shared" si="8"/>
        <v>-47.8260869565217</v>
      </c>
    </row>
    <row r="80" s="1" customFormat="1" ht="18" customHeight="1" spans="1:8">
      <c r="A80" s="22" t="s">
        <v>87</v>
      </c>
      <c r="B80" s="17">
        <v>4</v>
      </c>
      <c r="C80" s="17">
        <v>2</v>
      </c>
      <c r="D80" s="17">
        <v>3</v>
      </c>
      <c r="E80" s="18">
        <f t="shared" si="6"/>
        <v>150</v>
      </c>
      <c r="F80" s="17">
        <v>61</v>
      </c>
      <c r="G80" s="19">
        <f t="shared" si="7"/>
        <v>-58</v>
      </c>
      <c r="H80" s="18">
        <f t="shared" si="8"/>
        <v>-95.0819672131148</v>
      </c>
    </row>
    <row r="81" s="1" customFormat="1" ht="18" customHeight="1" spans="1:8">
      <c r="A81" s="22" t="s">
        <v>88</v>
      </c>
      <c r="B81" s="17">
        <v>615</v>
      </c>
      <c r="C81" s="17">
        <v>663</v>
      </c>
      <c r="D81" s="17">
        <v>663</v>
      </c>
      <c r="E81" s="18"/>
      <c r="F81" s="17">
        <v>637</v>
      </c>
      <c r="G81" s="19">
        <f t="shared" si="7"/>
        <v>26</v>
      </c>
      <c r="H81" s="18">
        <f t="shared" si="8"/>
        <v>4.08163265306122</v>
      </c>
    </row>
    <row r="82" s="1" customFormat="1" ht="18" customHeight="1" spans="1:8">
      <c r="A82" s="22" t="s">
        <v>89</v>
      </c>
      <c r="B82" s="17"/>
      <c r="C82" s="17">
        <v>80</v>
      </c>
      <c r="D82" s="17">
        <v>80</v>
      </c>
      <c r="E82" s="18">
        <f t="shared" ref="E82:E102" si="14">IF(ISERROR(D82*100/C82),0,D82*100/C82)</f>
        <v>100</v>
      </c>
      <c r="F82" s="17">
        <v>90</v>
      </c>
      <c r="G82" s="19">
        <f t="shared" si="7"/>
        <v>-10</v>
      </c>
      <c r="H82" s="18">
        <f t="shared" si="8"/>
        <v>-11.1111111111111</v>
      </c>
    </row>
    <row r="83" s="1" customFormat="1" ht="18" customHeight="1" spans="1:8">
      <c r="A83" s="22" t="s">
        <v>90</v>
      </c>
      <c r="B83" s="24">
        <f t="shared" ref="B83:F83" si="15">SUM(B84:B104)</f>
        <v>119895</v>
      </c>
      <c r="C83" s="24">
        <f t="shared" si="15"/>
        <v>111242</v>
      </c>
      <c r="D83" s="24">
        <f t="shared" si="15"/>
        <v>111274</v>
      </c>
      <c r="E83" s="18">
        <f t="shared" si="14"/>
        <v>100.028766113518</v>
      </c>
      <c r="F83" s="24">
        <f t="shared" si="15"/>
        <v>94011</v>
      </c>
      <c r="G83" s="19">
        <f t="shared" si="7"/>
        <v>17263</v>
      </c>
      <c r="H83" s="18">
        <f t="shared" si="8"/>
        <v>18.3627447851847</v>
      </c>
    </row>
    <row r="84" s="1" customFormat="1" ht="18" customHeight="1" spans="1:8">
      <c r="A84" s="22" t="s">
        <v>91</v>
      </c>
      <c r="B84" s="17">
        <v>2649</v>
      </c>
      <c r="C84" s="17">
        <v>2838</v>
      </c>
      <c r="D84" s="17">
        <v>2838</v>
      </c>
      <c r="E84" s="18">
        <f t="shared" si="14"/>
        <v>100</v>
      </c>
      <c r="F84" s="17">
        <v>1957</v>
      </c>
      <c r="G84" s="19">
        <f t="shared" si="7"/>
        <v>881</v>
      </c>
      <c r="H84" s="18">
        <f t="shared" si="8"/>
        <v>45.017884517118</v>
      </c>
    </row>
    <row r="85" s="1" customFormat="1" ht="18" customHeight="1" spans="1:8">
      <c r="A85" s="22" t="s">
        <v>92</v>
      </c>
      <c r="B85" s="17">
        <v>475</v>
      </c>
      <c r="C85" s="17">
        <v>583</v>
      </c>
      <c r="D85" s="17">
        <v>583</v>
      </c>
      <c r="E85" s="18">
        <f t="shared" si="14"/>
        <v>100</v>
      </c>
      <c r="F85" s="17">
        <v>713</v>
      </c>
      <c r="G85" s="19">
        <f t="shared" si="7"/>
        <v>-130</v>
      </c>
      <c r="H85" s="18">
        <f t="shared" si="8"/>
        <v>-18.2328190743338</v>
      </c>
    </row>
    <row r="86" s="1" customFormat="1" ht="18" customHeight="1" spans="1:8">
      <c r="A86" s="22" t="s">
        <v>93</v>
      </c>
      <c r="B86" s="17"/>
      <c r="C86" s="17"/>
      <c r="D86" s="17"/>
      <c r="E86" s="18">
        <f t="shared" si="14"/>
        <v>0</v>
      </c>
      <c r="F86" s="17"/>
      <c r="G86" s="19">
        <f t="shared" si="7"/>
        <v>0</v>
      </c>
      <c r="H86" s="18" t="str">
        <f t="shared" si="8"/>
        <v/>
      </c>
    </row>
    <row r="87" s="1" customFormat="1" ht="18" customHeight="1" spans="1:8">
      <c r="A87" s="22" t="s">
        <v>94</v>
      </c>
      <c r="B87" s="17">
        <v>75605</v>
      </c>
      <c r="C87" s="17">
        <v>45002</v>
      </c>
      <c r="D87" s="17">
        <v>45016</v>
      </c>
      <c r="E87" s="18">
        <f t="shared" si="14"/>
        <v>100.031109728457</v>
      </c>
      <c r="F87" s="17">
        <v>40330</v>
      </c>
      <c r="G87" s="19">
        <f t="shared" si="7"/>
        <v>4686</v>
      </c>
      <c r="H87" s="18">
        <f t="shared" si="8"/>
        <v>11.6191420778577</v>
      </c>
    </row>
    <row r="88" s="1" customFormat="1" ht="18" customHeight="1" spans="1:8">
      <c r="A88" s="22" t="s">
        <v>95</v>
      </c>
      <c r="B88" s="17"/>
      <c r="C88" s="17">
        <v>1</v>
      </c>
      <c r="D88" s="17">
        <v>1</v>
      </c>
      <c r="E88" s="18">
        <f t="shared" si="14"/>
        <v>100</v>
      </c>
      <c r="F88" s="17"/>
      <c r="G88" s="19">
        <f t="shared" si="7"/>
        <v>1</v>
      </c>
      <c r="H88" s="18" t="str">
        <f t="shared" si="8"/>
        <v/>
      </c>
    </row>
    <row r="89" s="1" customFormat="1" ht="18" customHeight="1" spans="1:8">
      <c r="A89" s="22" t="s">
        <v>96</v>
      </c>
      <c r="B89" s="17">
        <v>3388</v>
      </c>
      <c r="C89" s="17">
        <v>4396</v>
      </c>
      <c r="D89" s="17">
        <v>4396</v>
      </c>
      <c r="E89" s="18">
        <f t="shared" si="14"/>
        <v>100</v>
      </c>
      <c r="F89" s="17">
        <v>4612</v>
      </c>
      <c r="G89" s="19">
        <f t="shared" si="7"/>
        <v>-216</v>
      </c>
      <c r="H89" s="18">
        <f t="shared" si="8"/>
        <v>-4.68343451864701</v>
      </c>
    </row>
    <row r="90" s="1" customFormat="1" ht="18" customHeight="1" spans="1:8">
      <c r="A90" s="22" t="s">
        <v>97</v>
      </c>
      <c r="B90" s="17">
        <v>4628</v>
      </c>
      <c r="C90" s="17">
        <v>3972</v>
      </c>
      <c r="D90" s="17">
        <v>3972</v>
      </c>
      <c r="E90" s="18">
        <f t="shared" si="14"/>
        <v>100</v>
      </c>
      <c r="F90" s="17">
        <v>4123</v>
      </c>
      <c r="G90" s="19">
        <f t="shared" si="7"/>
        <v>-151</v>
      </c>
      <c r="H90" s="18">
        <f t="shared" si="8"/>
        <v>-3.66238176085375</v>
      </c>
    </row>
    <row r="91" s="1" customFormat="1" ht="18" customHeight="1" spans="1:8">
      <c r="A91" s="22" t="s">
        <v>98</v>
      </c>
      <c r="B91" s="17">
        <v>2470</v>
      </c>
      <c r="C91" s="17">
        <v>1942</v>
      </c>
      <c r="D91" s="17">
        <v>1942</v>
      </c>
      <c r="E91" s="18">
        <f t="shared" si="14"/>
        <v>100</v>
      </c>
      <c r="F91" s="17">
        <v>1926</v>
      </c>
      <c r="G91" s="19">
        <f t="shared" si="7"/>
        <v>16</v>
      </c>
      <c r="H91" s="18">
        <f t="shared" si="8"/>
        <v>0.83073727933541</v>
      </c>
    </row>
    <row r="92" s="1" customFormat="1" ht="18" customHeight="1" spans="1:8">
      <c r="A92" s="22" t="s">
        <v>99</v>
      </c>
      <c r="B92" s="17">
        <v>3350</v>
      </c>
      <c r="C92" s="17">
        <v>4058</v>
      </c>
      <c r="D92" s="17">
        <v>4058</v>
      </c>
      <c r="E92" s="18">
        <f t="shared" si="14"/>
        <v>100</v>
      </c>
      <c r="F92" s="17">
        <v>3219</v>
      </c>
      <c r="G92" s="19">
        <f t="shared" si="7"/>
        <v>839</v>
      </c>
      <c r="H92" s="18">
        <f t="shared" si="8"/>
        <v>26.0639950295123</v>
      </c>
    </row>
    <row r="93" s="1" customFormat="1" ht="18" customHeight="1" spans="1:8">
      <c r="A93" s="22" t="s">
        <v>100</v>
      </c>
      <c r="B93" s="17">
        <v>2840</v>
      </c>
      <c r="C93" s="17">
        <v>3130</v>
      </c>
      <c r="D93" s="17">
        <v>3130</v>
      </c>
      <c r="E93" s="18">
        <f t="shared" si="14"/>
        <v>100</v>
      </c>
      <c r="F93" s="17">
        <v>2457</v>
      </c>
      <c r="G93" s="19">
        <f t="shared" si="7"/>
        <v>673</v>
      </c>
      <c r="H93" s="18">
        <f t="shared" si="8"/>
        <v>27.3911273911274</v>
      </c>
    </row>
    <row r="94" s="1" customFormat="1" ht="18" customHeight="1" spans="1:8">
      <c r="A94" s="22" t="s">
        <v>101</v>
      </c>
      <c r="B94" s="17">
        <v>107</v>
      </c>
      <c r="C94" s="17">
        <v>121</v>
      </c>
      <c r="D94" s="17">
        <v>121</v>
      </c>
      <c r="E94" s="18">
        <f t="shared" si="14"/>
        <v>100</v>
      </c>
      <c r="F94" s="17">
        <v>85</v>
      </c>
      <c r="G94" s="19">
        <f t="shared" si="7"/>
        <v>36</v>
      </c>
      <c r="H94" s="18">
        <f t="shared" si="8"/>
        <v>42.3529411764706</v>
      </c>
    </row>
    <row r="95" s="1" customFormat="1" ht="18" customHeight="1" spans="1:8">
      <c r="A95" s="22" t="s">
        <v>102</v>
      </c>
      <c r="B95" s="17">
        <v>14162</v>
      </c>
      <c r="C95" s="17">
        <v>14267</v>
      </c>
      <c r="D95" s="17">
        <v>14267</v>
      </c>
      <c r="E95" s="18">
        <f t="shared" si="14"/>
        <v>100</v>
      </c>
      <c r="F95" s="17">
        <v>14758</v>
      </c>
      <c r="G95" s="19">
        <f t="shared" si="7"/>
        <v>-491</v>
      </c>
      <c r="H95" s="18">
        <f t="shared" si="8"/>
        <v>-3.32700907982111</v>
      </c>
    </row>
    <row r="96" s="1" customFormat="1" ht="18" customHeight="1" spans="1:8">
      <c r="A96" s="22" t="s">
        <v>103</v>
      </c>
      <c r="B96" s="17">
        <v>662</v>
      </c>
      <c r="C96" s="17">
        <v>322</v>
      </c>
      <c r="D96" s="17">
        <v>322</v>
      </c>
      <c r="E96" s="18">
        <f t="shared" si="14"/>
        <v>100</v>
      </c>
      <c r="F96" s="17">
        <v>653</v>
      </c>
      <c r="G96" s="19">
        <f t="shared" si="7"/>
        <v>-331</v>
      </c>
      <c r="H96" s="18">
        <f t="shared" si="8"/>
        <v>-50.6891271056662</v>
      </c>
    </row>
    <row r="97" s="1" customFormat="1" ht="18" customHeight="1" spans="1:8">
      <c r="A97" s="22" t="s">
        <v>104</v>
      </c>
      <c r="B97" s="17">
        <v>2548</v>
      </c>
      <c r="C97" s="17">
        <v>2356</v>
      </c>
      <c r="D97" s="17">
        <v>2356</v>
      </c>
      <c r="E97" s="18">
        <f t="shared" si="14"/>
        <v>100</v>
      </c>
      <c r="F97" s="17">
        <v>2222</v>
      </c>
      <c r="G97" s="19">
        <f t="shared" si="7"/>
        <v>134</v>
      </c>
      <c r="H97" s="18">
        <f t="shared" si="8"/>
        <v>6.03060306030603</v>
      </c>
    </row>
    <row r="98" s="1" customFormat="1" ht="18" customHeight="1" spans="1:8">
      <c r="A98" s="22" t="s">
        <v>105</v>
      </c>
      <c r="B98" s="17"/>
      <c r="C98" s="17"/>
      <c r="D98" s="17"/>
      <c r="E98" s="18">
        <f t="shared" si="14"/>
        <v>0</v>
      </c>
      <c r="F98" s="17"/>
      <c r="G98" s="19">
        <f t="shared" ref="G98:G102" si="16">D98-F98</f>
        <v>0</v>
      </c>
      <c r="H98" s="18" t="str">
        <f t="shared" ref="H98:H102" si="17">IF(F98=0,"",SUM(G98/F98)*100)</f>
        <v/>
      </c>
    </row>
    <row r="99" s="1" customFormat="1" ht="18" customHeight="1" spans="1:8">
      <c r="A99" s="22" t="s">
        <v>106</v>
      </c>
      <c r="B99" s="17">
        <v>232</v>
      </c>
      <c r="C99" s="17">
        <v>348</v>
      </c>
      <c r="D99" s="17">
        <v>348</v>
      </c>
      <c r="E99" s="18">
        <f t="shared" si="14"/>
        <v>100</v>
      </c>
      <c r="F99" s="17">
        <v>752</v>
      </c>
      <c r="G99" s="19">
        <f t="shared" si="16"/>
        <v>-404</v>
      </c>
      <c r="H99" s="18">
        <f t="shared" si="17"/>
        <v>-53.7234042553192</v>
      </c>
    </row>
    <row r="100" s="1" customFormat="1" ht="18" customHeight="1" spans="1:8">
      <c r="A100" s="22" t="s">
        <v>107</v>
      </c>
      <c r="B100" s="17">
        <v>5436</v>
      </c>
      <c r="C100" s="17">
        <v>17814</v>
      </c>
      <c r="D100" s="17">
        <v>24887</v>
      </c>
      <c r="E100" s="18">
        <f t="shared" si="14"/>
        <v>139.704726619513</v>
      </c>
      <c r="F100" s="17">
        <v>14880</v>
      </c>
      <c r="G100" s="19">
        <f t="shared" si="16"/>
        <v>10007</v>
      </c>
      <c r="H100" s="18">
        <f t="shared" si="17"/>
        <v>67.2513440860215</v>
      </c>
    </row>
    <row r="101" s="1" customFormat="1" ht="18" customHeight="1" spans="1:8">
      <c r="A101" s="22" t="s">
        <v>108</v>
      </c>
      <c r="B101" s="26"/>
      <c r="C101" s="17"/>
      <c r="D101" s="17"/>
      <c r="E101" s="18">
        <f t="shared" si="14"/>
        <v>0</v>
      </c>
      <c r="F101" s="17"/>
      <c r="G101" s="19">
        <f t="shared" si="16"/>
        <v>0</v>
      </c>
      <c r="H101" s="18" t="str">
        <f t="shared" si="17"/>
        <v/>
      </c>
    </row>
    <row r="102" s="1" customFormat="1" ht="18" customHeight="1" spans="1:8">
      <c r="A102" s="22" t="s">
        <v>109</v>
      </c>
      <c r="B102" s="17">
        <v>305</v>
      </c>
      <c r="C102" s="17">
        <v>350</v>
      </c>
      <c r="D102" s="17">
        <v>350</v>
      </c>
      <c r="E102" s="18">
        <f t="shared" si="14"/>
        <v>100</v>
      </c>
      <c r="F102" s="17">
        <v>305</v>
      </c>
      <c r="G102" s="19">
        <f t="shared" si="16"/>
        <v>45</v>
      </c>
      <c r="H102" s="18">
        <f t="shared" si="17"/>
        <v>14.7540983606557</v>
      </c>
    </row>
    <row r="103" s="1" customFormat="1" ht="18" customHeight="1" spans="1:8">
      <c r="A103" s="22" t="s">
        <v>110</v>
      </c>
      <c r="B103" s="17"/>
      <c r="C103" s="17"/>
      <c r="D103" s="17">
        <v>1866</v>
      </c>
      <c r="E103" s="18"/>
      <c r="F103" s="17"/>
      <c r="G103" s="19"/>
      <c r="H103" s="18"/>
    </row>
    <row r="104" s="1" customFormat="1" ht="18" customHeight="1" spans="1:8">
      <c r="A104" s="22" t="s">
        <v>111</v>
      </c>
      <c r="B104" s="17">
        <v>1038</v>
      </c>
      <c r="C104" s="17">
        <f>8939+803</f>
        <v>9742</v>
      </c>
      <c r="D104" s="17">
        <v>821</v>
      </c>
      <c r="E104" s="18">
        <f t="shared" ref="E104:E167" si="18">IF(ISERROR(D104*100/C104),0,D104*100/C104)</f>
        <v>8.42742763292958</v>
      </c>
      <c r="F104" s="17">
        <v>1019</v>
      </c>
      <c r="G104" s="19">
        <f t="shared" ref="G104:G167" si="19">D104-F104</f>
        <v>-198</v>
      </c>
      <c r="H104" s="18">
        <f t="shared" ref="H104:H167" si="20">IF(F104=0,"",SUM(G104/F104)*100)</f>
        <v>-19.4308145240432</v>
      </c>
    </row>
    <row r="105" s="1" customFormat="1" ht="18" customHeight="1" spans="1:8">
      <c r="A105" s="22" t="s">
        <v>112</v>
      </c>
      <c r="B105" s="24">
        <f t="shared" ref="B105:F105" si="21">SUM(B106:B120)</f>
        <v>35454</v>
      </c>
      <c r="C105" s="24">
        <f t="shared" si="21"/>
        <v>46817</v>
      </c>
      <c r="D105" s="24">
        <f t="shared" si="21"/>
        <v>46918</v>
      </c>
      <c r="E105" s="18">
        <f t="shared" si="18"/>
        <v>100.215733601042</v>
      </c>
      <c r="F105" s="24">
        <f t="shared" si="21"/>
        <v>38378</v>
      </c>
      <c r="G105" s="19">
        <f t="shared" si="19"/>
        <v>8540</v>
      </c>
      <c r="H105" s="18">
        <f t="shared" si="20"/>
        <v>22.2523320652457</v>
      </c>
    </row>
    <row r="106" s="1" customFormat="1" ht="18" customHeight="1" spans="1:8">
      <c r="A106" s="22" t="s">
        <v>113</v>
      </c>
      <c r="B106" s="17">
        <v>334</v>
      </c>
      <c r="C106" s="17">
        <v>616</v>
      </c>
      <c r="D106" s="17">
        <v>493</v>
      </c>
      <c r="E106" s="18">
        <f t="shared" si="18"/>
        <v>80.0324675324675</v>
      </c>
      <c r="F106" s="17">
        <v>7948</v>
      </c>
      <c r="G106" s="19">
        <f t="shared" si="19"/>
        <v>-7455</v>
      </c>
      <c r="H106" s="18">
        <f t="shared" si="20"/>
        <v>-93.797181680926</v>
      </c>
    </row>
    <row r="107" s="1" customFormat="1" ht="18" customHeight="1" spans="1:8">
      <c r="A107" s="22" t="s">
        <v>114</v>
      </c>
      <c r="B107" s="17">
        <v>3223</v>
      </c>
      <c r="C107" s="17">
        <v>518</v>
      </c>
      <c r="D107" s="17">
        <v>517</v>
      </c>
      <c r="E107" s="18">
        <f t="shared" si="18"/>
        <v>99.8069498069498</v>
      </c>
      <c r="F107" s="17">
        <v>914</v>
      </c>
      <c r="G107" s="19">
        <f t="shared" si="19"/>
        <v>-397</v>
      </c>
      <c r="H107" s="18">
        <f t="shared" si="20"/>
        <v>-43.4354485776805</v>
      </c>
    </row>
    <row r="108" s="1" customFormat="1" ht="18" customHeight="1" spans="1:8">
      <c r="A108" s="22" t="s">
        <v>115</v>
      </c>
      <c r="B108" s="17">
        <v>8291</v>
      </c>
      <c r="C108" s="17">
        <v>8879</v>
      </c>
      <c r="D108" s="17">
        <v>8879</v>
      </c>
      <c r="E108" s="18">
        <f t="shared" si="18"/>
        <v>100</v>
      </c>
      <c r="F108" s="17">
        <v>10035</v>
      </c>
      <c r="G108" s="19">
        <f t="shared" si="19"/>
        <v>-1156</v>
      </c>
      <c r="H108" s="18">
        <f t="shared" si="20"/>
        <v>-11.5196811160937</v>
      </c>
    </row>
    <row r="109" s="1" customFormat="1" ht="18" customHeight="1" spans="1:8">
      <c r="A109" s="22" t="s">
        <v>116</v>
      </c>
      <c r="B109" s="17">
        <v>8845</v>
      </c>
      <c r="C109" s="17">
        <v>13375</v>
      </c>
      <c r="D109" s="17">
        <v>13375</v>
      </c>
      <c r="E109" s="18">
        <f t="shared" si="18"/>
        <v>100</v>
      </c>
      <c r="F109" s="17">
        <v>5491</v>
      </c>
      <c r="G109" s="19">
        <f t="shared" si="19"/>
        <v>7884</v>
      </c>
      <c r="H109" s="18">
        <f t="shared" si="20"/>
        <v>143.580404297942</v>
      </c>
    </row>
    <row r="110" s="1" customFormat="1" ht="18" customHeight="1" spans="1:8">
      <c r="A110" s="22" t="s">
        <v>117</v>
      </c>
      <c r="B110" s="17"/>
      <c r="C110" s="17">
        <v>202</v>
      </c>
      <c r="D110" s="17">
        <v>202</v>
      </c>
      <c r="E110" s="18">
        <f t="shared" si="18"/>
        <v>100</v>
      </c>
      <c r="F110" s="17">
        <v>3</v>
      </c>
      <c r="G110" s="19">
        <f t="shared" si="19"/>
        <v>199</v>
      </c>
      <c r="H110" s="18">
        <f t="shared" si="20"/>
        <v>6633.33333333333</v>
      </c>
    </row>
    <row r="111" s="1" customFormat="1" ht="18" customHeight="1" spans="1:8">
      <c r="A111" s="22" t="s">
        <v>118</v>
      </c>
      <c r="B111" s="17">
        <v>1953</v>
      </c>
      <c r="C111" s="17">
        <v>4856</v>
      </c>
      <c r="D111" s="17">
        <v>4862</v>
      </c>
      <c r="E111" s="18">
        <f t="shared" si="18"/>
        <v>100.123558484349</v>
      </c>
      <c r="F111" s="17">
        <v>2875</v>
      </c>
      <c r="G111" s="19">
        <f t="shared" si="19"/>
        <v>1987</v>
      </c>
      <c r="H111" s="18">
        <f t="shared" si="20"/>
        <v>69.1130434782609</v>
      </c>
    </row>
    <row r="112" s="1" customFormat="1" ht="18" customHeight="1" spans="1:8">
      <c r="A112" s="22" t="s">
        <v>119</v>
      </c>
      <c r="B112" s="17">
        <v>9305</v>
      </c>
      <c r="C112" s="17">
        <v>8750</v>
      </c>
      <c r="D112" s="17">
        <v>8969</v>
      </c>
      <c r="E112" s="18">
        <f t="shared" si="18"/>
        <v>102.502857142857</v>
      </c>
      <c r="F112" s="17">
        <v>9252</v>
      </c>
      <c r="G112" s="19">
        <f t="shared" si="19"/>
        <v>-283</v>
      </c>
      <c r="H112" s="18">
        <f t="shared" si="20"/>
        <v>-3.0587980977086</v>
      </c>
    </row>
    <row r="113" s="1" customFormat="1" ht="18" customHeight="1" spans="1:8">
      <c r="A113" s="22" t="s">
        <v>120</v>
      </c>
      <c r="B113" s="17">
        <v>1350</v>
      </c>
      <c r="C113" s="17">
        <v>1183</v>
      </c>
      <c r="D113" s="17">
        <v>1183</v>
      </c>
      <c r="E113" s="18">
        <f t="shared" si="18"/>
        <v>100</v>
      </c>
      <c r="F113" s="17">
        <v>1182</v>
      </c>
      <c r="G113" s="19">
        <f t="shared" si="19"/>
        <v>1</v>
      </c>
      <c r="H113" s="18">
        <f t="shared" si="20"/>
        <v>0.0846023688663283</v>
      </c>
    </row>
    <row r="114" s="1" customFormat="1" ht="18" customHeight="1" spans="1:8">
      <c r="A114" s="22" t="s">
        <v>121</v>
      </c>
      <c r="B114" s="17">
        <v>1800</v>
      </c>
      <c r="C114" s="17">
        <v>1574</v>
      </c>
      <c r="D114" s="17">
        <v>1574</v>
      </c>
      <c r="E114" s="18">
        <f t="shared" si="18"/>
        <v>100</v>
      </c>
      <c r="F114" s="17"/>
      <c r="G114" s="19">
        <f t="shared" si="19"/>
        <v>1574</v>
      </c>
      <c r="H114" s="18" t="str">
        <f t="shared" si="20"/>
        <v/>
      </c>
    </row>
    <row r="115" s="1" customFormat="1" ht="18" customHeight="1" spans="1:8">
      <c r="A115" s="22" t="s">
        <v>122</v>
      </c>
      <c r="B115" s="17">
        <v>324</v>
      </c>
      <c r="C115" s="17">
        <v>251</v>
      </c>
      <c r="D115" s="17">
        <v>251</v>
      </c>
      <c r="E115" s="18">
        <f t="shared" si="18"/>
        <v>100</v>
      </c>
      <c r="F115" s="17">
        <v>239</v>
      </c>
      <c r="G115" s="19">
        <f t="shared" si="19"/>
        <v>12</v>
      </c>
      <c r="H115" s="18">
        <f t="shared" si="20"/>
        <v>5.02092050209205</v>
      </c>
    </row>
    <row r="116" s="1" customFormat="1" ht="18" customHeight="1" spans="1:8">
      <c r="A116" s="22" t="s">
        <v>123</v>
      </c>
      <c r="B116" s="17">
        <v>10</v>
      </c>
      <c r="C116" s="17">
        <v>39</v>
      </c>
      <c r="D116" s="17">
        <v>39</v>
      </c>
      <c r="E116" s="18">
        <f t="shared" si="18"/>
        <v>100</v>
      </c>
      <c r="F116" s="17">
        <v>370</v>
      </c>
      <c r="G116" s="19">
        <f t="shared" si="19"/>
        <v>-331</v>
      </c>
      <c r="H116" s="18">
        <f t="shared" si="20"/>
        <v>-89.4594594594595</v>
      </c>
    </row>
    <row r="117" s="1" customFormat="1" ht="18" customHeight="1" spans="1:8">
      <c r="A117" s="22" t="s">
        <v>124</v>
      </c>
      <c r="B117" s="17">
        <v>1</v>
      </c>
      <c r="C117" s="17"/>
      <c r="D117" s="17"/>
      <c r="E117" s="18">
        <f t="shared" si="18"/>
        <v>0</v>
      </c>
      <c r="F117" s="17"/>
      <c r="G117" s="19">
        <f t="shared" si="19"/>
        <v>0</v>
      </c>
      <c r="H117" s="18" t="str">
        <f t="shared" si="20"/>
        <v/>
      </c>
    </row>
    <row r="118" s="1" customFormat="1" ht="18" customHeight="1" spans="1:8">
      <c r="A118" s="22" t="s">
        <v>125</v>
      </c>
      <c r="B118" s="17">
        <v>9</v>
      </c>
      <c r="C118" s="17">
        <v>4353</v>
      </c>
      <c r="D118" s="17">
        <v>4353</v>
      </c>
      <c r="E118" s="18">
        <f t="shared" si="18"/>
        <v>100</v>
      </c>
      <c r="F118" s="17"/>
      <c r="G118" s="19">
        <f t="shared" si="19"/>
        <v>4353</v>
      </c>
      <c r="H118" s="18" t="str">
        <f t="shared" si="20"/>
        <v/>
      </c>
    </row>
    <row r="119" s="1" customFormat="1" ht="18" customHeight="1" spans="1:8">
      <c r="A119" s="22" t="s">
        <v>126</v>
      </c>
      <c r="B119" s="17"/>
      <c r="C119" s="17"/>
      <c r="D119" s="17"/>
      <c r="E119" s="18">
        <f t="shared" si="18"/>
        <v>0</v>
      </c>
      <c r="F119" s="17"/>
      <c r="G119" s="19">
        <f t="shared" si="19"/>
        <v>0</v>
      </c>
      <c r="H119" s="18" t="str">
        <f t="shared" si="20"/>
        <v/>
      </c>
    </row>
    <row r="120" s="1" customFormat="1" ht="18" customHeight="1" spans="1:8">
      <c r="A120" s="22" t="s">
        <v>127</v>
      </c>
      <c r="B120" s="17">
        <v>9</v>
      </c>
      <c r="C120" s="17">
        <v>2221</v>
      </c>
      <c r="D120" s="17">
        <v>2221</v>
      </c>
      <c r="E120" s="18">
        <f t="shared" si="18"/>
        <v>100</v>
      </c>
      <c r="F120" s="17">
        <v>69</v>
      </c>
      <c r="G120" s="19">
        <f t="shared" si="19"/>
        <v>2152</v>
      </c>
      <c r="H120" s="25">
        <f t="shared" si="20"/>
        <v>3118.84057971014</v>
      </c>
    </row>
    <row r="121" s="1" customFormat="1" ht="18" customHeight="1" spans="1:8">
      <c r="A121" s="22" t="s">
        <v>128</v>
      </c>
      <c r="B121" s="24">
        <f t="shared" ref="B121:F121" si="22">SUM(B122:B136)</f>
        <v>1627</v>
      </c>
      <c r="C121" s="24">
        <f t="shared" si="22"/>
        <v>2404</v>
      </c>
      <c r="D121" s="24">
        <f t="shared" si="22"/>
        <v>2404</v>
      </c>
      <c r="E121" s="18">
        <f t="shared" si="18"/>
        <v>100</v>
      </c>
      <c r="F121" s="24">
        <f t="shared" si="22"/>
        <v>676</v>
      </c>
      <c r="G121" s="19">
        <f t="shared" si="19"/>
        <v>1728</v>
      </c>
      <c r="H121" s="18">
        <f t="shared" si="20"/>
        <v>255.621301775148</v>
      </c>
    </row>
    <row r="122" s="1" customFormat="1" ht="18" customHeight="1" spans="1:8">
      <c r="A122" s="22" t="s">
        <v>129</v>
      </c>
      <c r="B122" s="27"/>
      <c r="C122" s="27"/>
      <c r="D122" s="27"/>
      <c r="E122" s="18">
        <f t="shared" si="18"/>
        <v>0</v>
      </c>
      <c r="F122" s="27"/>
      <c r="G122" s="19">
        <f t="shared" si="19"/>
        <v>0</v>
      </c>
      <c r="H122" s="18" t="str">
        <f t="shared" si="20"/>
        <v/>
      </c>
    </row>
    <row r="123" s="1" customFormat="1" ht="18" customHeight="1" spans="1:8">
      <c r="A123" s="22" t="s">
        <v>130</v>
      </c>
      <c r="B123" s="27"/>
      <c r="C123" s="27"/>
      <c r="D123" s="27"/>
      <c r="E123" s="18">
        <f t="shared" si="18"/>
        <v>0</v>
      </c>
      <c r="F123" s="27">
        <v>3</v>
      </c>
      <c r="G123" s="19">
        <f t="shared" si="19"/>
        <v>-3</v>
      </c>
      <c r="H123" s="18">
        <f t="shared" si="20"/>
        <v>-100</v>
      </c>
    </row>
    <row r="124" s="1" customFormat="1" ht="18" customHeight="1" spans="1:8">
      <c r="A124" s="22" t="s">
        <v>131</v>
      </c>
      <c r="B124" s="27">
        <v>50</v>
      </c>
      <c r="C124" s="27">
        <v>40</v>
      </c>
      <c r="D124" s="27">
        <v>40</v>
      </c>
      <c r="E124" s="18">
        <f t="shared" si="18"/>
        <v>100</v>
      </c>
      <c r="F124" s="27">
        <v>307</v>
      </c>
      <c r="G124" s="19">
        <f t="shared" si="19"/>
        <v>-267</v>
      </c>
      <c r="H124" s="18">
        <f t="shared" si="20"/>
        <v>-86.970684039088</v>
      </c>
    </row>
    <row r="125" s="1" customFormat="1" ht="18" customHeight="1" spans="1:8">
      <c r="A125" s="22" t="s">
        <v>132</v>
      </c>
      <c r="B125" s="27"/>
      <c r="C125" s="27">
        <v>191</v>
      </c>
      <c r="D125" s="27">
        <v>191</v>
      </c>
      <c r="E125" s="18">
        <f t="shared" si="18"/>
        <v>100</v>
      </c>
      <c r="F125" s="27">
        <v>79</v>
      </c>
      <c r="G125" s="19">
        <f t="shared" si="19"/>
        <v>112</v>
      </c>
      <c r="H125" s="18">
        <f t="shared" si="20"/>
        <v>141.772151898734</v>
      </c>
    </row>
    <row r="126" s="1" customFormat="1" ht="18" customHeight="1" spans="1:8">
      <c r="A126" s="22" t="s">
        <v>133</v>
      </c>
      <c r="B126" s="27">
        <v>1541</v>
      </c>
      <c r="C126" s="27">
        <v>2117</v>
      </c>
      <c r="D126" s="27">
        <v>2117</v>
      </c>
      <c r="E126" s="18">
        <f t="shared" si="18"/>
        <v>100</v>
      </c>
      <c r="F126" s="27">
        <v>247</v>
      </c>
      <c r="G126" s="19">
        <f t="shared" si="19"/>
        <v>1870</v>
      </c>
      <c r="H126" s="18">
        <f t="shared" si="20"/>
        <v>757.085020242915</v>
      </c>
    </row>
    <row r="127" s="1" customFormat="1" ht="18" customHeight="1" spans="1:8">
      <c r="A127" s="22" t="s">
        <v>134</v>
      </c>
      <c r="B127" s="27"/>
      <c r="C127" s="27"/>
      <c r="D127" s="27"/>
      <c r="E127" s="18">
        <f t="shared" si="18"/>
        <v>0</v>
      </c>
      <c r="F127" s="27"/>
      <c r="G127" s="19">
        <f t="shared" si="19"/>
        <v>0</v>
      </c>
      <c r="H127" s="18" t="str">
        <f t="shared" si="20"/>
        <v/>
      </c>
    </row>
    <row r="128" s="1" customFormat="1" ht="18" customHeight="1" spans="1:8">
      <c r="A128" s="22" t="s">
        <v>135</v>
      </c>
      <c r="B128" s="27"/>
      <c r="C128" s="27">
        <v>6</v>
      </c>
      <c r="D128" s="27">
        <v>6</v>
      </c>
      <c r="E128" s="18">
        <f t="shared" si="18"/>
        <v>100</v>
      </c>
      <c r="F128" s="27">
        <v>32</v>
      </c>
      <c r="G128" s="19">
        <f t="shared" si="19"/>
        <v>-26</v>
      </c>
      <c r="H128" s="18">
        <f t="shared" si="20"/>
        <v>-81.25</v>
      </c>
    </row>
    <row r="129" s="1" customFormat="1" ht="18" customHeight="1" spans="1:8">
      <c r="A129" s="22" t="s">
        <v>136</v>
      </c>
      <c r="B129" s="17"/>
      <c r="C129" s="27"/>
      <c r="D129" s="27"/>
      <c r="E129" s="25">
        <f t="shared" si="18"/>
        <v>0</v>
      </c>
      <c r="F129" s="27"/>
      <c r="G129" s="19">
        <f t="shared" si="19"/>
        <v>0</v>
      </c>
      <c r="H129" s="25" t="str">
        <f t="shared" si="20"/>
        <v/>
      </c>
    </row>
    <row r="130" s="1" customFormat="1" ht="18" customHeight="1" spans="1:8">
      <c r="A130" s="22" t="s">
        <v>137</v>
      </c>
      <c r="B130" s="17"/>
      <c r="C130" s="27"/>
      <c r="D130" s="27"/>
      <c r="E130" s="18">
        <f t="shared" si="18"/>
        <v>0</v>
      </c>
      <c r="F130" s="27"/>
      <c r="G130" s="19">
        <f t="shared" si="19"/>
        <v>0</v>
      </c>
      <c r="H130" s="18" t="str">
        <f t="shared" si="20"/>
        <v/>
      </c>
    </row>
    <row r="131" s="1" customFormat="1" ht="18" customHeight="1" spans="1:8">
      <c r="A131" s="22" t="s">
        <v>138</v>
      </c>
      <c r="B131" s="27"/>
      <c r="C131" s="27"/>
      <c r="D131" s="27"/>
      <c r="E131" s="18">
        <f t="shared" si="18"/>
        <v>0</v>
      </c>
      <c r="F131" s="27"/>
      <c r="G131" s="19">
        <f t="shared" si="19"/>
        <v>0</v>
      </c>
      <c r="H131" s="18" t="str">
        <f t="shared" si="20"/>
        <v/>
      </c>
    </row>
    <row r="132" s="1" customFormat="1" ht="18" customHeight="1" spans="1:8">
      <c r="A132" s="22" t="s">
        <v>139</v>
      </c>
      <c r="B132" s="17"/>
      <c r="C132" s="27"/>
      <c r="D132" s="27"/>
      <c r="E132" s="18">
        <f t="shared" si="18"/>
        <v>0</v>
      </c>
      <c r="F132" s="27"/>
      <c r="G132" s="19">
        <f t="shared" si="19"/>
        <v>0</v>
      </c>
      <c r="H132" s="18" t="str">
        <f t="shared" si="20"/>
        <v/>
      </c>
    </row>
    <row r="133" s="1" customFormat="1" ht="18" customHeight="1" spans="1:8">
      <c r="A133" s="22" t="s">
        <v>140</v>
      </c>
      <c r="B133" s="17"/>
      <c r="C133" s="27"/>
      <c r="D133" s="27"/>
      <c r="E133" s="18">
        <f t="shared" si="18"/>
        <v>0</v>
      </c>
      <c r="F133" s="27"/>
      <c r="G133" s="19">
        <f t="shared" si="19"/>
        <v>0</v>
      </c>
      <c r="H133" s="18" t="str">
        <f t="shared" si="20"/>
        <v/>
      </c>
    </row>
    <row r="134" s="1" customFormat="1" ht="18" customHeight="1" spans="1:8">
      <c r="A134" s="22" t="s">
        <v>141</v>
      </c>
      <c r="B134" s="17"/>
      <c r="C134" s="27"/>
      <c r="D134" s="27"/>
      <c r="E134" s="18">
        <f t="shared" si="18"/>
        <v>0</v>
      </c>
      <c r="F134" s="27"/>
      <c r="G134" s="19">
        <f t="shared" si="19"/>
        <v>0</v>
      </c>
      <c r="H134" s="18" t="str">
        <f t="shared" si="20"/>
        <v/>
      </c>
    </row>
    <row r="135" s="1" customFormat="1" ht="18" customHeight="1" spans="1:8">
      <c r="A135" s="22" t="s">
        <v>142</v>
      </c>
      <c r="B135" s="17"/>
      <c r="C135" s="27"/>
      <c r="D135" s="27"/>
      <c r="E135" s="18">
        <f t="shared" si="18"/>
        <v>0</v>
      </c>
      <c r="F135" s="27"/>
      <c r="G135" s="19">
        <f t="shared" si="19"/>
        <v>0</v>
      </c>
      <c r="H135" s="18" t="str">
        <f t="shared" si="20"/>
        <v/>
      </c>
    </row>
    <row r="136" s="1" customFormat="1" ht="18" customHeight="1" spans="1:8">
      <c r="A136" s="22" t="s">
        <v>143</v>
      </c>
      <c r="B136" s="27">
        <v>36</v>
      </c>
      <c r="C136" s="27">
        <v>50</v>
      </c>
      <c r="D136" s="27">
        <v>50</v>
      </c>
      <c r="E136" s="18">
        <f t="shared" si="18"/>
        <v>100</v>
      </c>
      <c r="F136" s="27">
        <v>8</v>
      </c>
      <c r="G136" s="19">
        <f t="shared" si="19"/>
        <v>42</v>
      </c>
      <c r="H136" s="18">
        <f t="shared" si="20"/>
        <v>525</v>
      </c>
    </row>
    <row r="137" s="1" customFormat="1" ht="18" customHeight="1" spans="1:8">
      <c r="A137" s="22" t="s">
        <v>144</v>
      </c>
      <c r="B137" s="24">
        <f t="shared" ref="B137:F137" si="23">SUM(B138:B143)</f>
        <v>24978</v>
      </c>
      <c r="C137" s="24">
        <f t="shared" si="23"/>
        <v>67140</v>
      </c>
      <c r="D137" s="24">
        <f t="shared" si="23"/>
        <v>65760</v>
      </c>
      <c r="E137" s="18">
        <f t="shared" si="18"/>
        <v>97.9445933869526</v>
      </c>
      <c r="F137" s="24">
        <f t="shared" si="23"/>
        <v>52351</v>
      </c>
      <c r="G137" s="19">
        <f t="shared" si="19"/>
        <v>13409</v>
      </c>
      <c r="H137" s="18">
        <f t="shared" si="20"/>
        <v>25.6136463486848</v>
      </c>
    </row>
    <row r="138" s="1" customFormat="1" ht="18" customHeight="1" spans="1:8">
      <c r="A138" s="22" t="s">
        <v>145</v>
      </c>
      <c r="B138" s="27">
        <v>6112</v>
      </c>
      <c r="C138" s="27">
        <v>8747</v>
      </c>
      <c r="D138" s="27">
        <v>8747</v>
      </c>
      <c r="E138" s="18">
        <f t="shared" si="18"/>
        <v>100</v>
      </c>
      <c r="F138" s="27">
        <v>4601</v>
      </c>
      <c r="G138" s="19">
        <f t="shared" si="19"/>
        <v>4146</v>
      </c>
      <c r="H138" s="18">
        <f t="shared" si="20"/>
        <v>90.1108454683764</v>
      </c>
    </row>
    <row r="139" s="1" customFormat="1" ht="18" customHeight="1" spans="1:8">
      <c r="A139" s="22" t="s">
        <v>146</v>
      </c>
      <c r="B139" s="27"/>
      <c r="C139" s="27">
        <v>50</v>
      </c>
      <c r="D139" s="27">
        <v>50</v>
      </c>
      <c r="E139" s="18">
        <f t="shared" si="18"/>
        <v>100</v>
      </c>
      <c r="F139" s="27">
        <v>182</v>
      </c>
      <c r="G139" s="19">
        <f t="shared" si="19"/>
        <v>-132</v>
      </c>
      <c r="H139" s="18">
        <f t="shared" si="20"/>
        <v>-72.5274725274725</v>
      </c>
    </row>
    <row r="140" s="1" customFormat="1" ht="18" customHeight="1" spans="1:8">
      <c r="A140" s="22" t="s">
        <v>147</v>
      </c>
      <c r="B140" s="27">
        <v>10939</v>
      </c>
      <c r="C140" s="27">
        <v>41724</v>
      </c>
      <c r="D140" s="27">
        <v>40344</v>
      </c>
      <c r="E140" s="18">
        <f t="shared" si="18"/>
        <v>96.6925510497555</v>
      </c>
      <c r="F140" s="27">
        <v>37551</v>
      </c>
      <c r="G140" s="19">
        <f t="shared" si="19"/>
        <v>2793</v>
      </c>
      <c r="H140" s="18">
        <f t="shared" si="20"/>
        <v>7.43788447711113</v>
      </c>
    </row>
    <row r="141" s="1" customFormat="1" ht="18" customHeight="1" spans="1:8">
      <c r="A141" s="22" t="s">
        <v>148</v>
      </c>
      <c r="B141" s="27">
        <v>7927</v>
      </c>
      <c r="C141" s="27">
        <v>12161</v>
      </c>
      <c r="D141" s="27">
        <v>12161</v>
      </c>
      <c r="E141" s="18">
        <f t="shared" si="18"/>
        <v>100</v>
      </c>
      <c r="F141" s="27">
        <v>9704</v>
      </c>
      <c r="G141" s="19">
        <f t="shared" si="19"/>
        <v>2457</v>
      </c>
      <c r="H141" s="18">
        <f t="shared" si="20"/>
        <v>25.3194558944765</v>
      </c>
    </row>
    <row r="142" s="1" customFormat="1" ht="18" customHeight="1" spans="1:8">
      <c r="A142" s="22" t="s">
        <v>149</v>
      </c>
      <c r="B142" s="17"/>
      <c r="C142" s="27"/>
      <c r="D142" s="27"/>
      <c r="E142" s="18">
        <f t="shared" si="18"/>
        <v>0</v>
      </c>
      <c r="F142" s="27"/>
      <c r="G142" s="19">
        <f t="shared" si="19"/>
        <v>0</v>
      </c>
      <c r="H142" s="18" t="str">
        <f t="shared" si="20"/>
        <v/>
      </c>
    </row>
    <row r="143" s="1" customFormat="1" ht="18" customHeight="1" spans="1:8">
      <c r="A143" s="22" t="s">
        <v>150</v>
      </c>
      <c r="B143" s="27"/>
      <c r="C143" s="27">
        <v>4458</v>
      </c>
      <c r="D143" s="27">
        <v>4458</v>
      </c>
      <c r="E143" s="18">
        <f t="shared" si="18"/>
        <v>100</v>
      </c>
      <c r="F143" s="27">
        <v>313</v>
      </c>
      <c r="G143" s="19">
        <f t="shared" si="19"/>
        <v>4145</v>
      </c>
      <c r="H143" s="18">
        <f t="shared" si="20"/>
        <v>1324.28115015974</v>
      </c>
    </row>
    <row r="144" s="1" customFormat="1" ht="18" customHeight="1" spans="1:8">
      <c r="A144" s="22" t="s">
        <v>151</v>
      </c>
      <c r="B144" s="24">
        <f t="shared" ref="B144:F144" si="24">SUM(B145:B152)</f>
        <v>38124</v>
      </c>
      <c r="C144" s="24">
        <f t="shared" si="24"/>
        <v>78274</v>
      </c>
      <c r="D144" s="24">
        <f t="shared" si="24"/>
        <v>78286</v>
      </c>
      <c r="E144" s="18">
        <f t="shared" si="18"/>
        <v>100.015330761172</v>
      </c>
      <c r="F144" s="24">
        <f t="shared" si="24"/>
        <v>142522</v>
      </c>
      <c r="G144" s="19">
        <f t="shared" si="19"/>
        <v>-64236</v>
      </c>
      <c r="H144" s="18">
        <f t="shared" si="20"/>
        <v>-45.0709364168339</v>
      </c>
    </row>
    <row r="145" s="1" customFormat="1" ht="18" customHeight="1" spans="1:8">
      <c r="A145" s="22" t="s">
        <v>152</v>
      </c>
      <c r="B145" s="27">
        <v>3265</v>
      </c>
      <c r="C145" s="27">
        <v>24793</v>
      </c>
      <c r="D145" s="27">
        <v>24728</v>
      </c>
      <c r="E145" s="18">
        <f t="shared" si="18"/>
        <v>99.7378292259912</v>
      </c>
      <c r="F145" s="27">
        <v>76636</v>
      </c>
      <c r="G145" s="19">
        <f t="shared" si="19"/>
        <v>-51908</v>
      </c>
      <c r="H145" s="18">
        <f t="shared" si="20"/>
        <v>-67.7331802286132</v>
      </c>
    </row>
    <row r="146" s="1" customFormat="1" ht="18" customHeight="1" spans="1:8">
      <c r="A146" s="22" t="s">
        <v>153</v>
      </c>
      <c r="B146" s="27">
        <v>3132</v>
      </c>
      <c r="C146" s="27">
        <v>5183</v>
      </c>
      <c r="D146" s="27">
        <v>5165</v>
      </c>
      <c r="E146" s="18">
        <f t="shared" si="18"/>
        <v>99.6527107852595</v>
      </c>
      <c r="F146" s="27">
        <v>11060</v>
      </c>
      <c r="G146" s="19">
        <f t="shared" si="19"/>
        <v>-5895</v>
      </c>
      <c r="H146" s="18">
        <f t="shared" si="20"/>
        <v>-53.3001808318264</v>
      </c>
    </row>
    <row r="147" s="1" customFormat="1" ht="18" customHeight="1" spans="1:8">
      <c r="A147" s="22" t="s">
        <v>154</v>
      </c>
      <c r="B147" s="27">
        <v>6707</v>
      </c>
      <c r="C147" s="27">
        <v>5255</v>
      </c>
      <c r="D147" s="27">
        <v>5288</v>
      </c>
      <c r="E147" s="18">
        <f t="shared" si="18"/>
        <v>100.627973358706</v>
      </c>
      <c r="F147" s="27">
        <v>17379</v>
      </c>
      <c r="G147" s="19">
        <f t="shared" si="19"/>
        <v>-12091</v>
      </c>
      <c r="H147" s="18">
        <f t="shared" si="20"/>
        <v>-69.572472524311</v>
      </c>
    </row>
    <row r="148" s="1" customFormat="1" ht="18" customHeight="1" spans="1:8">
      <c r="A148" s="22" t="s">
        <v>155</v>
      </c>
      <c r="B148" s="27">
        <v>5542</v>
      </c>
      <c r="C148" s="27">
        <v>18310</v>
      </c>
      <c r="D148" s="27">
        <v>18341</v>
      </c>
      <c r="E148" s="18">
        <f t="shared" si="18"/>
        <v>100.169306389951</v>
      </c>
      <c r="F148" s="27">
        <v>19669</v>
      </c>
      <c r="G148" s="19">
        <f t="shared" si="19"/>
        <v>-1328</v>
      </c>
      <c r="H148" s="18">
        <f t="shared" si="20"/>
        <v>-6.75174131882658</v>
      </c>
    </row>
    <row r="149" s="1" customFormat="1" ht="18" customHeight="1" spans="1:8">
      <c r="A149" s="22" t="s">
        <v>156</v>
      </c>
      <c r="B149" s="27">
        <v>8200</v>
      </c>
      <c r="C149" s="27">
        <v>12415</v>
      </c>
      <c r="D149" s="27">
        <v>12445</v>
      </c>
      <c r="E149" s="18">
        <f t="shared" si="18"/>
        <v>100.24164317358</v>
      </c>
      <c r="F149" s="27">
        <v>6837</v>
      </c>
      <c r="G149" s="19">
        <f t="shared" si="19"/>
        <v>5608</v>
      </c>
      <c r="H149" s="18">
        <f t="shared" si="20"/>
        <v>82.0242796548194</v>
      </c>
    </row>
    <row r="150" s="1" customFormat="1" ht="18" customHeight="1" spans="1:8">
      <c r="A150" s="22" t="s">
        <v>157</v>
      </c>
      <c r="B150" s="27">
        <v>1510</v>
      </c>
      <c r="C150" s="27">
        <v>685</v>
      </c>
      <c r="D150" s="27">
        <v>685</v>
      </c>
      <c r="E150" s="18">
        <f t="shared" si="18"/>
        <v>100</v>
      </c>
      <c r="F150" s="27"/>
      <c r="G150" s="19">
        <f t="shared" si="19"/>
        <v>685</v>
      </c>
      <c r="H150" s="18" t="str">
        <f t="shared" si="20"/>
        <v/>
      </c>
    </row>
    <row r="151" s="1" customFormat="1" ht="18" customHeight="1" spans="1:8">
      <c r="A151" s="22" t="s">
        <v>158</v>
      </c>
      <c r="B151" s="27">
        <v>9768</v>
      </c>
      <c r="C151" s="27">
        <v>11618</v>
      </c>
      <c r="D151" s="27">
        <v>11619</v>
      </c>
      <c r="E151" s="18">
        <f t="shared" si="18"/>
        <v>100.008607333448</v>
      </c>
      <c r="F151" s="27">
        <v>10926</v>
      </c>
      <c r="G151" s="19">
        <f t="shared" si="19"/>
        <v>693</v>
      </c>
      <c r="H151" s="18">
        <f t="shared" si="20"/>
        <v>6.34266886326194</v>
      </c>
    </row>
    <row r="152" s="1" customFormat="1" ht="18" customHeight="1" spans="1:8">
      <c r="A152" s="22" t="s">
        <v>159</v>
      </c>
      <c r="B152" s="27"/>
      <c r="C152" s="27">
        <v>15</v>
      </c>
      <c r="D152" s="27">
        <v>15</v>
      </c>
      <c r="E152" s="18">
        <f t="shared" si="18"/>
        <v>100</v>
      </c>
      <c r="F152" s="27">
        <v>15</v>
      </c>
      <c r="G152" s="19">
        <f t="shared" si="19"/>
        <v>0</v>
      </c>
      <c r="H152" s="18">
        <f t="shared" si="20"/>
        <v>0</v>
      </c>
    </row>
    <row r="153" s="1" customFormat="1" ht="18" customHeight="1" spans="1:8">
      <c r="A153" s="22" t="s">
        <v>160</v>
      </c>
      <c r="B153" s="24">
        <f t="shared" ref="B153:F153" si="25">SUM(B154:B160)</f>
        <v>11347</v>
      </c>
      <c r="C153" s="24">
        <f t="shared" si="25"/>
        <v>11422</v>
      </c>
      <c r="D153" s="24">
        <f t="shared" si="25"/>
        <v>11422</v>
      </c>
      <c r="E153" s="18">
        <f t="shared" si="18"/>
        <v>100</v>
      </c>
      <c r="F153" s="24">
        <f t="shared" si="25"/>
        <v>4625</v>
      </c>
      <c r="G153" s="19">
        <f t="shared" si="19"/>
        <v>6797</v>
      </c>
      <c r="H153" s="18">
        <f t="shared" si="20"/>
        <v>146.962162162162</v>
      </c>
    </row>
    <row r="154" s="1" customFormat="1" ht="18" customHeight="1" spans="1:8">
      <c r="A154" s="22" t="s">
        <v>161</v>
      </c>
      <c r="B154" s="27">
        <v>11347</v>
      </c>
      <c r="C154" s="27">
        <v>10614</v>
      </c>
      <c r="D154" s="27">
        <v>10614</v>
      </c>
      <c r="E154" s="18">
        <f t="shared" si="18"/>
        <v>100</v>
      </c>
      <c r="F154" s="27">
        <v>3084</v>
      </c>
      <c r="G154" s="19">
        <f t="shared" si="19"/>
        <v>7530</v>
      </c>
      <c r="H154" s="18">
        <f t="shared" si="20"/>
        <v>244.163424124514</v>
      </c>
    </row>
    <row r="155" s="1" customFormat="1" ht="18" customHeight="1" spans="1:8">
      <c r="A155" s="22" t="s">
        <v>162</v>
      </c>
      <c r="B155" s="27"/>
      <c r="C155" s="27"/>
      <c r="D155" s="27"/>
      <c r="E155" s="18">
        <f t="shared" si="18"/>
        <v>0</v>
      </c>
      <c r="F155" s="27"/>
      <c r="G155" s="19">
        <f t="shared" si="19"/>
        <v>0</v>
      </c>
      <c r="H155" s="18" t="str">
        <f t="shared" si="20"/>
        <v/>
      </c>
    </row>
    <row r="156" s="1" customFormat="1" ht="18" customHeight="1" spans="1:8">
      <c r="A156" s="22" t="s">
        <v>163</v>
      </c>
      <c r="B156" s="27"/>
      <c r="C156" s="27"/>
      <c r="D156" s="27"/>
      <c r="E156" s="25">
        <f t="shared" si="18"/>
        <v>0</v>
      </c>
      <c r="F156" s="27"/>
      <c r="G156" s="28">
        <f t="shared" si="19"/>
        <v>0</v>
      </c>
      <c r="H156" s="25" t="str">
        <f t="shared" si="20"/>
        <v/>
      </c>
    </row>
    <row r="157" s="1" customFormat="1" ht="18" customHeight="1" spans="1:8">
      <c r="A157" s="22" t="s">
        <v>164</v>
      </c>
      <c r="B157" s="27"/>
      <c r="C157" s="27"/>
      <c r="D157" s="27"/>
      <c r="E157" s="25">
        <f t="shared" si="18"/>
        <v>0</v>
      </c>
      <c r="F157" s="27"/>
      <c r="G157" s="28">
        <f t="shared" si="19"/>
        <v>0</v>
      </c>
      <c r="H157" s="25" t="str">
        <f t="shared" si="20"/>
        <v/>
      </c>
    </row>
    <row r="158" s="1" customFormat="1" ht="18" customHeight="1" spans="1:8">
      <c r="A158" s="22" t="s">
        <v>165</v>
      </c>
      <c r="B158" s="27"/>
      <c r="C158" s="27">
        <v>22</v>
      </c>
      <c r="D158" s="27">
        <v>22</v>
      </c>
      <c r="E158" s="25">
        <f t="shared" si="18"/>
        <v>100</v>
      </c>
      <c r="F158" s="27"/>
      <c r="G158" s="28">
        <f t="shared" si="19"/>
        <v>22</v>
      </c>
      <c r="H158" s="25" t="str">
        <f t="shared" si="20"/>
        <v/>
      </c>
    </row>
    <row r="159" s="1" customFormat="1" ht="18" customHeight="1" spans="1:8">
      <c r="A159" s="22" t="s">
        <v>166</v>
      </c>
      <c r="B159" s="27"/>
      <c r="C159" s="27"/>
      <c r="D159" s="27"/>
      <c r="E159" s="25">
        <f t="shared" si="18"/>
        <v>0</v>
      </c>
      <c r="F159" s="27"/>
      <c r="G159" s="28">
        <f t="shared" si="19"/>
        <v>0</v>
      </c>
      <c r="H159" s="25" t="str">
        <f t="shared" si="20"/>
        <v/>
      </c>
    </row>
    <row r="160" s="1" customFormat="1" ht="18" customHeight="1" spans="1:8">
      <c r="A160" s="22" t="s">
        <v>167</v>
      </c>
      <c r="B160" s="27"/>
      <c r="C160" s="27">
        <v>786</v>
      </c>
      <c r="D160" s="27">
        <v>786</v>
      </c>
      <c r="E160" s="25">
        <f t="shared" si="18"/>
        <v>100</v>
      </c>
      <c r="F160" s="27">
        <v>1541</v>
      </c>
      <c r="G160" s="28">
        <f t="shared" si="19"/>
        <v>-755</v>
      </c>
      <c r="H160" s="25">
        <f t="shared" si="20"/>
        <v>-48.9941596365996</v>
      </c>
    </row>
    <row r="161" s="1" customFormat="1" ht="18" customHeight="1" spans="1:8">
      <c r="A161" s="22" t="s">
        <v>168</v>
      </c>
      <c r="B161" s="24">
        <f t="shared" ref="B161:F161" si="26">SUM(B162:B168)</f>
        <v>0</v>
      </c>
      <c r="C161" s="24">
        <f t="shared" si="26"/>
        <v>1611</v>
      </c>
      <c r="D161" s="24">
        <f t="shared" si="26"/>
        <v>1611</v>
      </c>
      <c r="E161" s="25">
        <f t="shared" si="18"/>
        <v>100</v>
      </c>
      <c r="F161" s="24">
        <f t="shared" si="26"/>
        <v>8610</v>
      </c>
      <c r="G161" s="28">
        <f t="shared" si="19"/>
        <v>-6999</v>
      </c>
      <c r="H161" s="25">
        <f t="shared" si="20"/>
        <v>-81.2891986062718</v>
      </c>
    </row>
    <row r="162" s="1" customFormat="1" ht="18" customHeight="1" spans="1:8">
      <c r="A162" s="22" t="s">
        <v>169</v>
      </c>
      <c r="B162" s="17"/>
      <c r="C162" s="27"/>
      <c r="D162" s="27"/>
      <c r="E162" s="25">
        <f t="shared" si="18"/>
        <v>0</v>
      </c>
      <c r="F162" s="27"/>
      <c r="G162" s="28">
        <f t="shared" si="19"/>
        <v>0</v>
      </c>
      <c r="H162" s="25" t="str">
        <f t="shared" si="20"/>
        <v/>
      </c>
    </row>
    <row r="163" s="1" customFormat="1" ht="18" customHeight="1" spans="1:8">
      <c r="A163" s="22" t="s">
        <v>170</v>
      </c>
      <c r="B163" s="17"/>
      <c r="C163" s="27"/>
      <c r="D163" s="27"/>
      <c r="E163" s="25">
        <f t="shared" si="18"/>
        <v>0</v>
      </c>
      <c r="F163" s="27"/>
      <c r="G163" s="28">
        <f t="shared" si="19"/>
        <v>0</v>
      </c>
      <c r="H163" s="25" t="str">
        <f t="shared" si="20"/>
        <v/>
      </c>
    </row>
    <row r="164" s="1" customFormat="1" ht="18" customHeight="1" spans="1:8">
      <c r="A164" s="22" t="s">
        <v>171</v>
      </c>
      <c r="B164" s="17"/>
      <c r="C164" s="27"/>
      <c r="D164" s="27"/>
      <c r="E164" s="25">
        <f t="shared" si="18"/>
        <v>0</v>
      </c>
      <c r="F164" s="27"/>
      <c r="G164" s="28">
        <f t="shared" si="19"/>
        <v>0</v>
      </c>
      <c r="H164" s="25" t="str">
        <f t="shared" si="20"/>
        <v/>
      </c>
    </row>
    <row r="165" s="1" customFormat="1" ht="18" customHeight="1" spans="1:8">
      <c r="A165" s="22" t="s">
        <v>172</v>
      </c>
      <c r="B165" s="27"/>
      <c r="C165" s="27"/>
      <c r="D165" s="27"/>
      <c r="E165" s="25">
        <f t="shared" si="18"/>
        <v>0</v>
      </c>
      <c r="F165" s="27">
        <v>1000</v>
      </c>
      <c r="G165" s="28">
        <f t="shared" si="19"/>
        <v>-1000</v>
      </c>
      <c r="H165" s="25">
        <f t="shared" si="20"/>
        <v>-100</v>
      </c>
    </row>
    <row r="166" s="1" customFormat="1" ht="18" customHeight="1" spans="1:8">
      <c r="A166" s="22" t="s">
        <v>173</v>
      </c>
      <c r="B166" s="17"/>
      <c r="C166" s="27"/>
      <c r="D166" s="27"/>
      <c r="E166" s="25">
        <f t="shared" si="18"/>
        <v>0</v>
      </c>
      <c r="F166" s="27"/>
      <c r="G166" s="28">
        <f t="shared" si="19"/>
        <v>0</v>
      </c>
      <c r="H166" s="25" t="str">
        <f t="shared" si="20"/>
        <v/>
      </c>
    </row>
    <row r="167" s="1" customFormat="1" ht="18" customHeight="1" spans="1:8">
      <c r="A167" s="22" t="s">
        <v>174</v>
      </c>
      <c r="B167" s="27"/>
      <c r="C167" s="27">
        <v>1611</v>
      </c>
      <c r="D167" s="27">
        <v>1611</v>
      </c>
      <c r="E167" s="25">
        <f t="shared" si="18"/>
        <v>100</v>
      </c>
      <c r="F167" s="27">
        <v>7610</v>
      </c>
      <c r="G167" s="28">
        <f t="shared" si="19"/>
        <v>-5999</v>
      </c>
      <c r="H167" s="25">
        <f t="shared" si="20"/>
        <v>-78.8304862023653</v>
      </c>
    </row>
    <row r="168" s="1" customFormat="1" ht="18" customHeight="1" spans="1:8">
      <c r="A168" s="22" t="s">
        <v>175</v>
      </c>
      <c r="B168" s="17"/>
      <c r="C168" s="27"/>
      <c r="D168" s="27"/>
      <c r="E168" s="25">
        <f t="shared" ref="E168:E217" si="27">IF(ISERROR(D168*100/C168),0,D168*100/C168)</f>
        <v>0</v>
      </c>
      <c r="F168" s="27"/>
      <c r="G168" s="28">
        <f t="shared" ref="G168:G219" si="28">D168-F168</f>
        <v>0</v>
      </c>
      <c r="H168" s="25" t="str">
        <f t="shared" ref="H168:H219" si="29">IF(F168=0,"",SUM(G168/F168)*100)</f>
        <v/>
      </c>
    </row>
    <row r="169" s="1" customFormat="1" ht="18" customHeight="1" spans="1:8">
      <c r="A169" s="22" t="s">
        <v>176</v>
      </c>
      <c r="B169" s="24">
        <f t="shared" ref="B169:F169" si="30">SUM(B170:B172)</f>
        <v>509</v>
      </c>
      <c r="C169" s="24">
        <f t="shared" si="30"/>
        <v>965</v>
      </c>
      <c r="D169" s="24">
        <f t="shared" si="30"/>
        <v>966</v>
      </c>
      <c r="E169" s="25">
        <f t="shared" si="27"/>
        <v>100.103626943005</v>
      </c>
      <c r="F169" s="24">
        <f t="shared" si="30"/>
        <v>1033</v>
      </c>
      <c r="G169" s="28">
        <f t="shared" si="28"/>
        <v>-67</v>
      </c>
      <c r="H169" s="25">
        <f t="shared" si="29"/>
        <v>-6.48596321393998</v>
      </c>
    </row>
    <row r="170" s="1" customFormat="1" ht="18" customHeight="1" spans="1:8">
      <c r="A170" s="22" t="s">
        <v>177</v>
      </c>
      <c r="B170" s="27">
        <v>509</v>
      </c>
      <c r="C170" s="27">
        <v>964</v>
      </c>
      <c r="D170" s="27">
        <v>965</v>
      </c>
      <c r="E170" s="25">
        <f t="shared" si="27"/>
        <v>100.103734439834</v>
      </c>
      <c r="F170" s="27">
        <v>1033</v>
      </c>
      <c r="G170" s="28">
        <f t="shared" si="28"/>
        <v>-68</v>
      </c>
      <c r="H170" s="25">
        <f t="shared" si="29"/>
        <v>-6.58276863504356</v>
      </c>
    </row>
    <row r="171" s="1" customFormat="1" ht="18" customHeight="1" spans="1:8">
      <c r="A171" s="22" t="s">
        <v>178</v>
      </c>
      <c r="B171" s="27"/>
      <c r="C171" s="27"/>
      <c r="D171" s="27"/>
      <c r="E171" s="25">
        <f t="shared" si="27"/>
        <v>0</v>
      </c>
      <c r="F171" s="27"/>
      <c r="G171" s="28">
        <f t="shared" si="28"/>
        <v>0</v>
      </c>
      <c r="H171" s="25" t="str">
        <f t="shared" si="29"/>
        <v/>
      </c>
    </row>
    <row r="172" s="1" customFormat="1" ht="18" customHeight="1" spans="1:8">
      <c r="A172" s="22" t="s">
        <v>179</v>
      </c>
      <c r="B172" s="27"/>
      <c r="C172" s="27">
        <v>1</v>
      </c>
      <c r="D172" s="27">
        <v>1</v>
      </c>
      <c r="E172" s="25">
        <f t="shared" si="27"/>
        <v>100</v>
      </c>
      <c r="F172" s="27"/>
      <c r="G172" s="28">
        <f t="shared" si="28"/>
        <v>1</v>
      </c>
      <c r="H172" s="25" t="str">
        <f t="shared" si="29"/>
        <v/>
      </c>
    </row>
    <row r="173" s="1" customFormat="1" ht="18" customHeight="1" spans="1:8">
      <c r="A173" s="22" t="s">
        <v>180</v>
      </c>
      <c r="B173" s="24">
        <f t="shared" ref="B173:F173" si="31">SUM(B174:B178)</f>
        <v>0</v>
      </c>
      <c r="C173" s="24">
        <f t="shared" si="31"/>
        <v>0</v>
      </c>
      <c r="D173" s="24">
        <f t="shared" si="31"/>
        <v>0</v>
      </c>
      <c r="E173" s="25">
        <f t="shared" si="27"/>
        <v>0</v>
      </c>
      <c r="F173" s="24">
        <f t="shared" si="31"/>
        <v>4</v>
      </c>
      <c r="G173" s="28">
        <f t="shared" si="28"/>
        <v>-4</v>
      </c>
      <c r="H173" s="25">
        <f t="shared" si="29"/>
        <v>-100</v>
      </c>
    </row>
    <row r="174" s="1" customFormat="1" ht="18" customHeight="1" spans="1:8">
      <c r="A174" s="22" t="s">
        <v>181</v>
      </c>
      <c r="B174" s="27"/>
      <c r="C174" s="27"/>
      <c r="D174" s="27"/>
      <c r="E174" s="25">
        <f t="shared" si="27"/>
        <v>0</v>
      </c>
      <c r="F174" s="27"/>
      <c r="G174" s="28">
        <f t="shared" si="28"/>
        <v>0</v>
      </c>
      <c r="H174" s="25" t="str">
        <f t="shared" si="29"/>
        <v/>
      </c>
    </row>
    <row r="175" s="1" customFormat="1" ht="18" customHeight="1" spans="1:8">
      <c r="A175" s="22" t="s">
        <v>182</v>
      </c>
      <c r="B175" s="17"/>
      <c r="C175" s="27"/>
      <c r="D175" s="27"/>
      <c r="E175" s="25">
        <f t="shared" si="27"/>
        <v>0</v>
      </c>
      <c r="F175" s="27"/>
      <c r="G175" s="28">
        <f t="shared" si="28"/>
        <v>0</v>
      </c>
      <c r="H175" s="25" t="str">
        <f t="shared" si="29"/>
        <v/>
      </c>
    </row>
    <row r="176" s="1" customFormat="1" ht="18" customHeight="1" spans="1:8">
      <c r="A176" s="22" t="s">
        <v>183</v>
      </c>
      <c r="B176" s="27"/>
      <c r="C176" s="27"/>
      <c r="D176" s="27"/>
      <c r="E176" s="25">
        <f t="shared" si="27"/>
        <v>0</v>
      </c>
      <c r="F176" s="27">
        <v>4</v>
      </c>
      <c r="G176" s="28">
        <f t="shared" si="28"/>
        <v>-4</v>
      </c>
      <c r="H176" s="25">
        <f t="shared" si="29"/>
        <v>-100</v>
      </c>
    </row>
    <row r="177" s="1" customFormat="1" ht="18" customHeight="1" spans="1:8">
      <c r="A177" s="22" t="s">
        <v>184</v>
      </c>
      <c r="B177" s="17"/>
      <c r="C177" s="27"/>
      <c r="D177" s="27"/>
      <c r="E177" s="25">
        <f t="shared" si="27"/>
        <v>0</v>
      </c>
      <c r="F177" s="27"/>
      <c r="G177" s="28">
        <f t="shared" si="28"/>
        <v>0</v>
      </c>
      <c r="H177" s="25" t="str">
        <f t="shared" si="29"/>
        <v/>
      </c>
    </row>
    <row r="178" s="1" customFormat="1" ht="18" customHeight="1" spans="1:8">
      <c r="A178" s="22" t="s">
        <v>185</v>
      </c>
      <c r="B178" s="24"/>
      <c r="C178" s="27"/>
      <c r="D178" s="27"/>
      <c r="E178" s="25">
        <f t="shared" si="27"/>
        <v>0</v>
      </c>
      <c r="F178" s="27"/>
      <c r="G178" s="28">
        <f t="shared" si="28"/>
        <v>0</v>
      </c>
      <c r="H178" s="25" t="str">
        <f t="shared" si="29"/>
        <v/>
      </c>
    </row>
    <row r="179" s="1" customFormat="1" ht="18" customHeight="1" spans="1:8">
      <c r="A179" s="22" t="s">
        <v>186</v>
      </c>
      <c r="B179" s="17"/>
      <c r="C179" s="17"/>
      <c r="D179" s="17"/>
      <c r="E179" s="25">
        <f t="shared" si="27"/>
        <v>0</v>
      </c>
      <c r="F179" s="17"/>
      <c r="G179" s="28">
        <f t="shared" si="28"/>
        <v>0</v>
      </c>
      <c r="H179" s="25" t="str">
        <f t="shared" si="29"/>
        <v/>
      </c>
    </row>
    <row r="180" s="1" customFormat="1" ht="18" customHeight="1" spans="1:8">
      <c r="A180" s="22" t="s">
        <v>187</v>
      </c>
      <c r="B180" s="24">
        <f t="shared" ref="B180:F180" si="32">SUM(B181:B183)</f>
        <v>514</v>
      </c>
      <c r="C180" s="24">
        <f t="shared" si="32"/>
        <v>1934</v>
      </c>
      <c r="D180" s="24">
        <f t="shared" si="32"/>
        <v>1934</v>
      </c>
      <c r="E180" s="25">
        <f t="shared" si="27"/>
        <v>100</v>
      </c>
      <c r="F180" s="24">
        <f t="shared" si="32"/>
        <v>486</v>
      </c>
      <c r="G180" s="28">
        <f t="shared" si="28"/>
        <v>1448</v>
      </c>
      <c r="H180" s="25">
        <f t="shared" si="29"/>
        <v>297.942386831276</v>
      </c>
    </row>
    <row r="181" s="1" customFormat="1" ht="18" customHeight="1" spans="1:8">
      <c r="A181" s="22" t="s">
        <v>188</v>
      </c>
      <c r="B181" s="27">
        <v>200</v>
      </c>
      <c r="C181" s="27">
        <v>1584</v>
      </c>
      <c r="D181" s="27">
        <v>1584</v>
      </c>
      <c r="E181" s="25">
        <f t="shared" si="27"/>
        <v>100</v>
      </c>
      <c r="F181" s="27">
        <v>230</v>
      </c>
      <c r="G181" s="28">
        <f t="shared" si="28"/>
        <v>1354</v>
      </c>
      <c r="H181" s="25">
        <f t="shared" si="29"/>
        <v>588.695652173913</v>
      </c>
    </row>
    <row r="182" s="1" customFormat="1" ht="18" customHeight="1" spans="1:8">
      <c r="A182" s="22" t="s">
        <v>189</v>
      </c>
      <c r="B182" s="27">
        <v>314</v>
      </c>
      <c r="C182" s="27">
        <v>350</v>
      </c>
      <c r="D182" s="27">
        <v>350</v>
      </c>
      <c r="E182" s="25">
        <f t="shared" si="27"/>
        <v>100</v>
      </c>
      <c r="F182" s="27">
        <v>256</v>
      </c>
      <c r="G182" s="28">
        <f t="shared" si="28"/>
        <v>94</v>
      </c>
      <c r="H182" s="25">
        <f t="shared" si="29"/>
        <v>36.71875</v>
      </c>
    </row>
    <row r="183" s="1" customFormat="1" ht="18" customHeight="1" spans="1:8">
      <c r="A183" s="22" t="s">
        <v>190</v>
      </c>
      <c r="B183" s="17"/>
      <c r="C183" s="27"/>
      <c r="D183" s="27"/>
      <c r="E183" s="25">
        <f t="shared" si="27"/>
        <v>0</v>
      </c>
      <c r="F183" s="27"/>
      <c r="G183" s="28">
        <f t="shared" si="28"/>
        <v>0</v>
      </c>
      <c r="H183" s="25" t="str">
        <f t="shared" si="29"/>
        <v/>
      </c>
    </row>
    <row r="184" s="1" customFormat="1" ht="18" customHeight="1" spans="1:8">
      <c r="A184" s="22" t="s">
        <v>191</v>
      </c>
      <c r="B184" s="24">
        <f t="shared" ref="B184:F184" si="33">SUM(B185:B187)</f>
        <v>29047</v>
      </c>
      <c r="C184" s="24">
        <f t="shared" si="33"/>
        <v>75157</v>
      </c>
      <c r="D184" s="24">
        <f t="shared" si="33"/>
        <v>75157</v>
      </c>
      <c r="E184" s="25">
        <f t="shared" si="27"/>
        <v>100</v>
      </c>
      <c r="F184" s="24">
        <f t="shared" si="33"/>
        <v>16672</v>
      </c>
      <c r="G184" s="28">
        <f t="shared" si="28"/>
        <v>58485</v>
      </c>
      <c r="H184" s="25">
        <f t="shared" si="29"/>
        <v>350.797744721689</v>
      </c>
    </row>
    <row r="185" s="1" customFormat="1" ht="18" customHeight="1" spans="1:8">
      <c r="A185" s="22" t="s">
        <v>192</v>
      </c>
      <c r="B185" s="17">
        <v>12494</v>
      </c>
      <c r="C185" s="17">
        <v>58196</v>
      </c>
      <c r="D185" s="17">
        <v>58196</v>
      </c>
      <c r="E185" s="25">
        <f t="shared" si="27"/>
        <v>100</v>
      </c>
      <c r="F185" s="17">
        <v>2039</v>
      </c>
      <c r="G185" s="28">
        <f t="shared" si="28"/>
        <v>56157</v>
      </c>
      <c r="H185" s="25">
        <f t="shared" si="29"/>
        <v>2754.14418832761</v>
      </c>
    </row>
    <row r="186" s="1" customFormat="1" ht="18" customHeight="1" spans="1:8">
      <c r="A186" s="22" t="s">
        <v>193</v>
      </c>
      <c r="B186" s="17">
        <v>16553</v>
      </c>
      <c r="C186" s="17">
        <v>15414</v>
      </c>
      <c r="D186" s="17">
        <v>15414</v>
      </c>
      <c r="E186" s="25">
        <f t="shared" si="27"/>
        <v>100</v>
      </c>
      <c r="F186" s="17">
        <v>14633</v>
      </c>
      <c r="G186" s="28">
        <f t="shared" si="28"/>
        <v>781</v>
      </c>
      <c r="H186" s="25">
        <f t="shared" si="29"/>
        <v>5.33725141802775</v>
      </c>
    </row>
    <row r="187" s="1" customFormat="1" ht="18" customHeight="1" spans="1:8">
      <c r="A187" s="22" t="s">
        <v>194</v>
      </c>
      <c r="B187" s="17"/>
      <c r="C187" s="17">
        <v>1547</v>
      </c>
      <c r="D187" s="17">
        <v>1547</v>
      </c>
      <c r="E187" s="25">
        <f t="shared" si="27"/>
        <v>100</v>
      </c>
      <c r="F187" s="17"/>
      <c r="G187" s="28">
        <f t="shared" si="28"/>
        <v>1547</v>
      </c>
      <c r="H187" s="25" t="str">
        <f t="shared" si="29"/>
        <v/>
      </c>
    </row>
    <row r="188" s="1" customFormat="1" ht="18" customHeight="1" spans="1:8">
      <c r="A188" s="22" t="s">
        <v>195</v>
      </c>
      <c r="B188" s="24">
        <f t="shared" ref="B188:F188" si="34">SUM(B189:B193)</f>
        <v>5047</v>
      </c>
      <c r="C188" s="24">
        <f t="shared" si="34"/>
        <v>2085</v>
      </c>
      <c r="D188" s="24">
        <f t="shared" si="34"/>
        <v>2085</v>
      </c>
      <c r="E188" s="25">
        <f t="shared" si="27"/>
        <v>100</v>
      </c>
      <c r="F188" s="24">
        <f t="shared" si="34"/>
        <v>1348</v>
      </c>
      <c r="G188" s="28">
        <f t="shared" si="28"/>
        <v>737</v>
      </c>
      <c r="H188" s="25">
        <f t="shared" si="29"/>
        <v>54.673590504451</v>
      </c>
    </row>
    <row r="189" s="1" customFormat="1" ht="18" customHeight="1" spans="1:8">
      <c r="A189" s="22" t="s">
        <v>196</v>
      </c>
      <c r="B189" s="27">
        <v>5047</v>
      </c>
      <c r="C189" s="27">
        <v>2085</v>
      </c>
      <c r="D189" s="27">
        <v>2085</v>
      </c>
      <c r="E189" s="25">
        <f t="shared" si="27"/>
        <v>100</v>
      </c>
      <c r="F189" s="27">
        <v>1348</v>
      </c>
      <c r="G189" s="28">
        <f t="shared" si="28"/>
        <v>737</v>
      </c>
      <c r="H189" s="25">
        <f t="shared" si="29"/>
        <v>54.673590504451</v>
      </c>
    </row>
    <row r="190" s="1" customFormat="1" ht="18" customHeight="1" spans="1:8">
      <c r="A190" s="22" t="s">
        <v>197</v>
      </c>
      <c r="B190" s="27"/>
      <c r="C190" s="27"/>
      <c r="D190" s="27"/>
      <c r="E190" s="25">
        <f t="shared" si="27"/>
        <v>0</v>
      </c>
      <c r="F190" s="27"/>
      <c r="G190" s="28">
        <f t="shared" si="28"/>
        <v>0</v>
      </c>
      <c r="H190" s="25" t="str">
        <f t="shared" si="29"/>
        <v/>
      </c>
    </row>
    <row r="191" s="1" customFormat="1" ht="18" customHeight="1" spans="1:8">
      <c r="A191" s="22" t="s">
        <v>198</v>
      </c>
      <c r="B191" s="27"/>
      <c r="C191" s="27"/>
      <c r="D191" s="27"/>
      <c r="E191" s="25">
        <f t="shared" si="27"/>
        <v>0</v>
      </c>
      <c r="F191" s="27"/>
      <c r="G191" s="28">
        <f t="shared" si="28"/>
        <v>0</v>
      </c>
      <c r="H191" s="25" t="str">
        <f t="shared" si="29"/>
        <v/>
      </c>
    </row>
    <row r="192" s="1" customFormat="1" ht="18" customHeight="1" spans="1:8">
      <c r="A192" s="22" t="s">
        <v>199</v>
      </c>
      <c r="B192" s="27"/>
      <c r="C192" s="27"/>
      <c r="D192" s="27"/>
      <c r="E192" s="25">
        <f t="shared" si="27"/>
        <v>0</v>
      </c>
      <c r="F192" s="27"/>
      <c r="G192" s="28">
        <f t="shared" si="28"/>
        <v>0</v>
      </c>
      <c r="H192" s="25" t="str">
        <f t="shared" si="29"/>
        <v/>
      </c>
    </row>
    <row r="193" s="1" customFormat="1" ht="18" customHeight="1" spans="1:8">
      <c r="A193" s="22" t="s">
        <v>200</v>
      </c>
      <c r="B193" s="27"/>
      <c r="C193" s="27"/>
      <c r="D193" s="27"/>
      <c r="E193" s="25">
        <f t="shared" si="27"/>
        <v>0</v>
      </c>
      <c r="F193" s="27"/>
      <c r="G193" s="28">
        <f t="shared" si="28"/>
        <v>0</v>
      </c>
      <c r="H193" s="25" t="str">
        <f t="shared" si="29"/>
        <v/>
      </c>
    </row>
    <row r="194" s="1" customFormat="1" ht="18" customHeight="1" spans="1:8">
      <c r="A194" s="22" t="s">
        <v>201</v>
      </c>
      <c r="B194" s="24">
        <f t="shared" ref="B194:F194" si="35">SUM(B195:B202)</f>
        <v>2064</v>
      </c>
      <c r="C194" s="24">
        <f t="shared" si="35"/>
        <v>3225</v>
      </c>
      <c r="D194" s="24">
        <f t="shared" si="35"/>
        <v>3245</v>
      </c>
      <c r="E194" s="25">
        <f t="shared" si="27"/>
        <v>100.62015503876</v>
      </c>
      <c r="F194" s="24">
        <f t="shared" si="35"/>
        <v>5602</v>
      </c>
      <c r="G194" s="28">
        <f t="shared" si="28"/>
        <v>-2357</v>
      </c>
      <c r="H194" s="25">
        <f t="shared" si="29"/>
        <v>-42.0742591931453</v>
      </c>
    </row>
    <row r="195" s="1" customFormat="1" ht="18" customHeight="1" spans="1:8">
      <c r="A195" s="22" t="s">
        <v>202</v>
      </c>
      <c r="B195" s="27">
        <v>407</v>
      </c>
      <c r="C195" s="27">
        <v>1796</v>
      </c>
      <c r="D195" s="27">
        <v>1816</v>
      </c>
      <c r="E195" s="25">
        <f t="shared" si="27"/>
        <v>101.113585746102</v>
      </c>
      <c r="F195" s="27">
        <v>647</v>
      </c>
      <c r="G195" s="28">
        <f t="shared" si="28"/>
        <v>1169</v>
      </c>
      <c r="H195" s="25">
        <f t="shared" si="29"/>
        <v>180.680061823802</v>
      </c>
    </row>
    <row r="196" s="1" customFormat="1" ht="18" customHeight="1" spans="1:8">
      <c r="A196" s="22" t="s">
        <v>203</v>
      </c>
      <c r="B196" s="27">
        <v>1657</v>
      </c>
      <c r="C196" s="27">
        <v>1027</v>
      </c>
      <c r="D196" s="27">
        <v>1027</v>
      </c>
      <c r="E196" s="25">
        <f t="shared" si="27"/>
        <v>100</v>
      </c>
      <c r="F196" s="27">
        <v>4746</v>
      </c>
      <c r="G196" s="28">
        <f t="shared" si="28"/>
        <v>-3719</v>
      </c>
      <c r="H196" s="25">
        <f t="shared" si="29"/>
        <v>-78.3607248209018</v>
      </c>
    </row>
    <row r="197" s="1" customFormat="1" ht="18" customHeight="1" spans="1:8">
      <c r="A197" s="22" t="s">
        <v>204</v>
      </c>
      <c r="B197" s="17"/>
      <c r="C197" s="27"/>
      <c r="D197" s="27"/>
      <c r="E197" s="25">
        <f t="shared" si="27"/>
        <v>0</v>
      </c>
      <c r="F197" s="27"/>
      <c r="G197" s="28">
        <f t="shared" si="28"/>
        <v>0</v>
      </c>
      <c r="H197" s="25" t="str">
        <f t="shared" si="29"/>
        <v/>
      </c>
    </row>
    <row r="198" s="1" customFormat="1" ht="18" customHeight="1" spans="1:8">
      <c r="A198" s="22" t="s">
        <v>205</v>
      </c>
      <c r="B198" s="17"/>
      <c r="C198" s="27"/>
      <c r="D198" s="27"/>
      <c r="E198" s="25">
        <f t="shared" si="27"/>
        <v>0</v>
      </c>
      <c r="F198" s="27"/>
      <c r="G198" s="28">
        <f t="shared" si="28"/>
        <v>0</v>
      </c>
      <c r="H198" s="25" t="str">
        <f t="shared" si="29"/>
        <v/>
      </c>
    </row>
    <row r="199" s="1" customFormat="1" ht="18" customHeight="1" spans="1:8">
      <c r="A199" s="22" t="s">
        <v>206</v>
      </c>
      <c r="B199" s="17"/>
      <c r="C199" s="27"/>
      <c r="D199" s="27"/>
      <c r="E199" s="25">
        <f t="shared" si="27"/>
        <v>0</v>
      </c>
      <c r="F199" s="27"/>
      <c r="G199" s="28">
        <f t="shared" si="28"/>
        <v>0</v>
      </c>
      <c r="H199" s="25" t="str">
        <f t="shared" si="29"/>
        <v/>
      </c>
    </row>
    <row r="200" s="1" customFormat="1" ht="18" customHeight="1" spans="1:8">
      <c r="A200" s="22" t="s">
        <v>207</v>
      </c>
      <c r="B200" s="27"/>
      <c r="C200" s="27"/>
      <c r="D200" s="27"/>
      <c r="E200" s="25">
        <f t="shared" si="27"/>
        <v>0</v>
      </c>
      <c r="F200" s="27">
        <v>209</v>
      </c>
      <c r="G200" s="28">
        <f t="shared" si="28"/>
        <v>-209</v>
      </c>
      <c r="H200" s="25">
        <f t="shared" si="29"/>
        <v>-100</v>
      </c>
    </row>
    <row r="201" s="1" customFormat="1" ht="18" customHeight="1" spans="1:8">
      <c r="A201" s="22" t="s">
        <v>208</v>
      </c>
      <c r="B201" s="17"/>
      <c r="C201" s="27">
        <v>402</v>
      </c>
      <c r="D201" s="27">
        <v>402</v>
      </c>
      <c r="E201" s="25">
        <f t="shared" si="27"/>
        <v>100</v>
      </c>
      <c r="F201" s="27"/>
      <c r="G201" s="28">
        <f t="shared" si="28"/>
        <v>402</v>
      </c>
      <c r="H201" s="25" t="str">
        <f t="shared" si="29"/>
        <v/>
      </c>
    </row>
    <row r="202" s="1" customFormat="1" ht="18" customHeight="1" spans="1:8">
      <c r="A202" s="22" t="s">
        <v>209</v>
      </c>
      <c r="B202" s="17"/>
      <c r="C202" s="27"/>
      <c r="D202" s="27"/>
      <c r="E202" s="25">
        <f t="shared" si="27"/>
        <v>0</v>
      </c>
      <c r="F202" s="27"/>
      <c r="G202" s="28">
        <f t="shared" si="28"/>
        <v>0</v>
      </c>
      <c r="H202" s="25" t="str">
        <f t="shared" si="29"/>
        <v/>
      </c>
    </row>
    <row r="203" s="1" customFormat="1" ht="18" customHeight="1" spans="1:8">
      <c r="A203" s="22" t="s">
        <v>210</v>
      </c>
      <c r="B203" s="29">
        <v>10000</v>
      </c>
      <c r="C203" s="17"/>
      <c r="D203" s="17"/>
      <c r="E203" s="25">
        <f t="shared" si="27"/>
        <v>0</v>
      </c>
      <c r="F203" s="17"/>
      <c r="G203" s="28">
        <f t="shared" si="28"/>
        <v>0</v>
      </c>
      <c r="H203" s="25" t="str">
        <f t="shared" si="29"/>
        <v/>
      </c>
    </row>
    <row r="204" s="1" customFormat="1" ht="18" customHeight="1" spans="1:8">
      <c r="A204" s="22" t="s">
        <v>211</v>
      </c>
      <c r="B204" s="27">
        <f>B205+B206</f>
        <v>3069</v>
      </c>
      <c r="C204" s="27">
        <v>15316</v>
      </c>
      <c r="D204" s="27">
        <v>15316</v>
      </c>
      <c r="E204" s="25">
        <f t="shared" si="27"/>
        <v>100</v>
      </c>
      <c r="F204" s="27">
        <f>F205+F206</f>
        <v>33</v>
      </c>
      <c r="G204" s="28">
        <f t="shared" si="28"/>
        <v>15283</v>
      </c>
      <c r="H204" s="25">
        <f t="shared" si="29"/>
        <v>46312.1212121212</v>
      </c>
    </row>
    <row r="205" s="1" customFormat="1" ht="18" customHeight="1" spans="1:8">
      <c r="A205" s="22" t="s">
        <v>212</v>
      </c>
      <c r="B205" s="17">
        <v>100</v>
      </c>
      <c r="C205" s="17"/>
      <c r="D205" s="17"/>
      <c r="E205" s="25">
        <f t="shared" si="27"/>
        <v>0</v>
      </c>
      <c r="F205" s="17"/>
      <c r="G205" s="28">
        <f t="shared" si="28"/>
        <v>0</v>
      </c>
      <c r="H205" s="25" t="str">
        <f t="shared" si="29"/>
        <v/>
      </c>
    </row>
    <row r="206" s="1" customFormat="1" ht="18" customHeight="1" spans="1:8">
      <c r="A206" s="22" t="s">
        <v>213</v>
      </c>
      <c r="B206" s="27">
        <v>2969</v>
      </c>
      <c r="C206" s="27"/>
      <c r="D206" s="27"/>
      <c r="E206" s="25">
        <f t="shared" si="27"/>
        <v>0</v>
      </c>
      <c r="F206" s="27">
        <v>33</v>
      </c>
      <c r="G206" s="28">
        <f t="shared" si="28"/>
        <v>-33</v>
      </c>
      <c r="H206" s="25">
        <f t="shared" si="29"/>
        <v>-100</v>
      </c>
    </row>
    <row r="207" s="1" customFormat="1" ht="18" customHeight="1" spans="1:8">
      <c r="A207" s="22" t="s">
        <v>214</v>
      </c>
      <c r="B207" s="27">
        <f t="shared" ref="B207:F207" si="36">SUM(B208:B210)</f>
        <v>9632</v>
      </c>
      <c r="C207" s="27">
        <f t="shared" si="36"/>
        <v>9880</v>
      </c>
      <c r="D207" s="27">
        <f t="shared" si="36"/>
        <v>9880</v>
      </c>
      <c r="E207" s="25">
        <f t="shared" si="27"/>
        <v>100</v>
      </c>
      <c r="F207" s="27">
        <f t="shared" si="36"/>
        <v>9761</v>
      </c>
      <c r="G207" s="28">
        <f t="shared" si="28"/>
        <v>119</v>
      </c>
      <c r="H207" s="25">
        <f t="shared" si="29"/>
        <v>1.21913738346481</v>
      </c>
    </row>
    <row r="208" s="1" customFormat="1" ht="18" customHeight="1" spans="1:8">
      <c r="A208" s="22" t="s">
        <v>215</v>
      </c>
      <c r="B208" s="17"/>
      <c r="C208" s="17"/>
      <c r="D208" s="17"/>
      <c r="E208" s="25">
        <f t="shared" si="27"/>
        <v>0</v>
      </c>
      <c r="F208" s="17"/>
      <c r="G208" s="28">
        <f t="shared" si="28"/>
        <v>0</v>
      </c>
      <c r="H208" s="25" t="str">
        <f t="shared" si="29"/>
        <v/>
      </c>
    </row>
    <row r="209" s="1" customFormat="1" ht="18" customHeight="1" spans="1:8">
      <c r="A209" s="22" t="s">
        <v>216</v>
      </c>
      <c r="B209" s="17"/>
      <c r="C209" s="17"/>
      <c r="D209" s="17"/>
      <c r="E209" s="25">
        <f t="shared" si="27"/>
        <v>0</v>
      </c>
      <c r="F209" s="17"/>
      <c r="G209" s="28">
        <f t="shared" si="28"/>
        <v>0</v>
      </c>
      <c r="H209" s="25" t="str">
        <f t="shared" si="29"/>
        <v/>
      </c>
    </row>
    <row r="210" s="1" customFormat="1" ht="18" customHeight="1" spans="1:8">
      <c r="A210" s="22" t="s">
        <v>217</v>
      </c>
      <c r="B210" s="27">
        <v>9632</v>
      </c>
      <c r="C210" s="27">
        <v>9880</v>
      </c>
      <c r="D210" s="27">
        <v>9880</v>
      </c>
      <c r="E210" s="25">
        <f t="shared" si="27"/>
        <v>100</v>
      </c>
      <c r="F210" s="27">
        <v>9761</v>
      </c>
      <c r="G210" s="28">
        <f t="shared" si="28"/>
        <v>119</v>
      </c>
      <c r="H210" s="25">
        <f t="shared" si="29"/>
        <v>1.21913738346481</v>
      </c>
    </row>
    <row r="211" s="1" customFormat="1" ht="18" customHeight="1" spans="1:8">
      <c r="A211" s="22" t="s">
        <v>218</v>
      </c>
      <c r="B211" s="17">
        <f t="shared" ref="B211:F211" si="37">SUM(B212:B214)</f>
        <v>100</v>
      </c>
      <c r="C211" s="17">
        <f t="shared" si="37"/>
        <v>95</v>
      </c>
      <c r="D211" s="17">
        <v>95</v>
      </c>
      <c r="E211" s="25">
        <f t="shared" si="27"/>
        <v>100</v>
      </c>
      <c r="F211" s="17">
        <f t="shared" si="37"/>
        <v>30</v>
      </c>
      <c r="G211" s="28">
        <f t="shared" si="28"/>
        <v>65</v>
      </c>
      <c r="H211" s="25">
        <f t="shared" si="29"/>
        <v>216.666666666667</v>
      </c>
    </row>
    <row r="212" s="1" customFormat="1" ht="18" customHeight="1" spans="1:8">
      <c r="A212" s="22" t="s">
        <v>219</v>
      </c>
      <c r="B212" s="17">
        <v>100</v>
      </c>
      <c r="C212" s="17"/>
      <c r="D212" s="17"/>
      <c r="E212" s="25">
        <f t="shared" si="27"/>
        <v>0</v>
      </c>
      <c r="F212" s="17"/>
      <c r="G212" s="28">
        <f t="shared" si="28"/>
        <v>0</v>
      </c>
      <c r="H212" s="25" t="str">
        <f t="shared" si="29"/>
        <v/>
      </c>
    </row>
    <row r="213" s="1" customFormat="1" ht="18" customHeight="1" spans="1:8">
      <c r="A213" s="22" t="s">
        <v>220</v>
      </c>
      <c r="B213" s="17"/>
      <c r="C213" s="17"/>
      <c r="D213" s="17"/>
      <c r="E213" s="25">
        <f t="shared" si="27"/>
        <v>0</v>
      </c>
      <c r="F213" s="17"/>
      <c r="G213" s="28">
        <f t="shared" si="28"/>
        <v>0</v>
      </c>
      <c r="H213" s="25" t="str">
        <f t="shared" si="29"/>
        <v/>
      </c>
    </row>
    <row r="214" s="1" customFormat="1" ht="18" customHeight="1" spans="1:8">
      <c r="A214" s="30" t="s">
        <v>221</v>
      </c>
      <c r="B214" s="17"/>
      <c r="C214" s="17">
        <v>95</v>
      </c>
      <c r="D214" s="17"/>
      <c r="E214" s="25">
        <f t="shared" si="27"/>
        <v>0</v>
      </c>
      <c r="F214" s="17">
        <v>30</v>
      </c>
      <c r="G214" s="28">
        <f t="shared" si="28"/>
        <v>-30</v>
      </c>
      <c r="H214" s="25">
        <f t="shared" si="29"/>
        <v>-100</v>
      </c>
    </row>
    <row r="215" s="1" customFormat="1" ht="18" customHeight="1" spans="1:8">
      <c r="A215" s="31" t="s">
        <v>222</v>
      </c>
      <c r="B215" s="29">
        <f>622+1744</f>
        <v>2366</v>
      </c>
      <c r="C215" s="29">
        <v>7094</v>
      </c>
      <c r="D215" s="17">
        <v>8119</v>
      </c>
      <c r="E215" s="25">
        <f t="shared" si="27"/>
        <v>114.448829997181</v>
      </c>
      <c r="F215" s="17">
        <v>84366</v>
      </c>
      <c r="G215" s="28">
        <f t="shared" si="28"/>
        <v>-76247</v>
      </c>
      <c r="H215" s="25">
        <f t="shared" si="29"/>
        <v>-90.3764549700116</v>
      </c>
    </row>
    <row r="216" s="1" customFormat="1" ht="18" customHeight="1" spans="1:8">
      <c r="A216" s="31" t="s">
        <v>223</v>
      </c>
      <c r="B216" s="29">
        <v>1200</v>
      </c>
      <c r="C216" s="29">
        <f>39474+30834</f>
        <v>70308</v>
      </c>
      <c r="D216" s="17">
        <v>70308</v>
      </c>
      <c r="E216" s="25">
        <f t="shared" si="27"/>
        <v>100</v>
      </c>
      <c r="F216" s="17">
        <v>20710</v>
      </c>
      <c r="G216" s="28">
        <f t="shared" si="28"/>
        <v>49598</v>
      </c>
      <c r="H216" s="25">
        <f t="shared" si="29"/>
        <v>239.4881699662</v>
      </c>
    </row>
    <row r="217" s="1" customFormat="1" ht="18" customHeight="1" spans="1:8">
      <c r="A217" s="31" t="s">
        <v>224</v>
      </c>
      <c r="B217" s="17"/>
      <c r="C217" s="17"/>
      <c r="D217" s="17"/>
      <c r="E217" s="25">
        <f t="shared" si="27"/>
        <v>0</v>
      </c>
      <c r="F217" s="17"/>
      <c r="G217" s="28">
        <f t="shared" si="28"/>
        <v>0</v>
      </c>
      <c r="H217" s="25" t="str">
        <f t="shared" si="29"/>
        <v/>
      </c>
    </row>
    <row r="218" s="1" customFormat="1" ht="18" customHeight="1" spans="1:8">
      <c r="A218" s="31" t="s">
        <v>225</v>
      </c>
      <c r="B218" s="17"/>
      <c r="C218" s="17"/>
      <c r="D218" s="17">
        <v>8500</v>
      </c>
      <c r="E218" s="25"/>
      <c r="F218" s="17">
        <v>1237</v>
      </c>
      <c r="G218" s="28">
        <f t="shared" si="28"/>
        <v>7263</v>
      </c>
      <c r="H218" s="25">
        <f t="shared" si="29"/>
        <v>587.14632174616</v>
      </c>
    </row>
    <row r="219" s="1" customFormat="1" ht="18" customHeight="1" spans="1:8">
      <c r="A219" s="31" t="s">
        <v>226</v>
      </c>
      <c r="B219" s="17"/>
      <c r="C219" s="17"/>
      <c r="D219" s="17">
        <v>1000</v>
      </c>
      <c r="E219" s="25"/>
      <c r="F219" s="17">
        <v>1000</v>
      </c>
      <c r="G219" s="28">
        <f t="shared" si="28"/>
        <v>0</v>
      </c>
      <c r="H219" s="25">
        <f t="shared" si="29"/>
        <v>0</v>
      </c>
    </row>
    <row r="220" s="1" customFormat="1" ht="18" customHeight="1" spans="1:8">
      <c r="A220" s="31" t="s">
        <v>227</v>
      </c>
      <c r="B220" s="17"/>
      <c r="C220" s="17"/>
      <c r="D220" s="17">
        <v>709</v>
      </c>
      <c r="E220" s="25"/>
      <c r="F220" s="17">
        <v>1539</v>
      </c>
      <c r="G220" s="28"/>
      <c r="H220" s="25"/>
    </row>
    <row r="221" s="1" customFormat="1" ht="18" customHeight="1" spans="1:8">
      <c r="A221" s="31" t="s">
        <v>228</v>
      </c>
      <c r="B221" s="17"/>
      <c r="C221" s="29">
        <v>154773</v>
      </c>
      <c r="D221" s="17">
        <v>161273</v>
      </c>
      <c r="E221" s="25"/>
      <c r="F221" s="17">
        <v>128243</v>
      </c>
      <c r="G221" s="28">
        <f>D221-F221</f>
        <v>33030</v>
      </c>
      <c r="H221" s="25">
        <f>IF(F221=0,"",SUM(G221/F221)*100)</f>
        <v>25.7557917391203</v>
      </c>
    </row>
    <row r="222" s="1" customFormat="1" customHeight="1" spans="1:8">
      <c r="A222" s="2"/>
      <c r="B222" s="32"/>
      <c r="C222" s="32"/>
      <c r="D222" s="32"/>
      <c r="E222" s="32"/>
      <c r="F222" s="32"/>
      <c r="G222" s="32"/>
      <c r="H222" s="32"/>
    </row>
  </sheetData>
  <mergeCells count="1">
    <mergeCell ref="A1:H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2026-08-18T08:05:00Z</dcterms:created>
  <dcterms:modified xsi:type="dcterms:W3CDTF">2026-08-18T08:11:33Z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35B998484F654E939811C0FD67134E94_13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